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Inputs" sheetId="2" state="visible" r:id="rId4"/>
    <sheet name="Month by month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<sst xmlns="http://schemas.openxmlformats.org/spreadsheetml/2006/main" count="62" uniqueCount="58">
  <si>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Runway calculator</t>
  </si>
  <si>
    <t xml:space="preserve">See how long your cash really lasts, month by month, once approved hires and one-off costs are counted.</t>
  </si>
  <si>
    <t xml:space="preserve">How to use it</t>
  </si>
  <si>
    <t xml:space="preserve">1. On the Inputs tab, fill in cash in bank, average gross burn and average cash collected over the last three months.</t>
  </si>
  <si>
    <t xml:space="preserve">2. Add approved hires (with the month they start and their full monthly cost, including PF and other employer costs) and any one-off costs you already know about.</t>
  </si>
  <si>
    <t xml:space="preserve">3. Read simple runway (cash ÷ net burn) and planned runway (month by month). Planned runway is the honest one.</t>
  </si>
  <si>
    <t xml:space="preserve">4. Check the Month by month tab to see when the cash runs out, and the Guide tab for what each level of runway usually means.</t>
  </si>
  <si>
    <t xml:space="preserve">5. Update it every month, right after the books close.</t>
  </si>
  <si>
    <t xml:space="preserve">Cells shaded like this are for you to fill in. Everything else works itself out.</t>
  </si>
  <si>
    <t xml:space="preserve">Use cash numbers, not P&amp;L numbers. The example filled in is the one from the blog post: 12 months simple runway, about 8.5 months planned.</t>
  </si>
  <si>
    <t xml:space="preserve">From the 1936 AI blog: 1936ai.com/blog/how-to-calculate-runway</t>
  </si>
  <si>
    <t xml:space="preserve">Last checked 20 October 2026</t>
  </si>
  <si>
    <t xml:space="preserve">1936 AI · Galley Dataroom · Masthead HR · Margin Ledger</t>
  </si>
  <si>
    <t xml:space="preserve">Runway inputs</t>
  </si>
  <si>
    <t xml:space="preserve">Example figures from the post. Replace them with yours.</t>
  </si>
  <si>
    <t xml:space="preserve">Cash in bank today</t>
  </si>
  <si>
    <t xml:space="preserve">Average gross burn a month (last 3 months)</t>
  </si>
  <si>
    <t xml:space="preserve">Average cash collected a month (last 3 months)</t>
  </si>
  <si>
    <t xml:space="preserve">Net burn a month</t>
  </si>
  <si>
    <t xml:space="preserve">Simple runway (months)</t>
  </si>
  <si>
    <t xml:space="preserve">Planned runway (months)</t>
  </si>
  <si>
    <t xml:space="preserve">Cash runs out in</t>
  </si>
  <si>
    <t xml:space="preserve">Approved hires</t>
  </si>
  <si>
    <t xml:space="preserve">Role or hires</t>
  </si>
  <si>
    <t xml:space="preserve">Monthly cost (all-in)</t>
  </si>
  <si>
    <t xml:space="preserve">Start month</t>
  </si>
  <si>
    <t xml:space="preserve">Note</t>
  </si>
  <si>
    <t xml:space="preserve">Three hires</t>
  </si>
  <si>
    <t xml:space="preserve">From the post: together, including PF and employer costs</t>
  </si>
  <si>
    <t xml:space="preserve">One-off costs</t>
  </si>
  <si>
    <t xml:space="preserve">Item</t>
  </si>
  <si>
    <t xml:space="preserve">Amount</t>
  </si>
  <si>
    <t xml:space="preserve">Month</t>
  </si>
  <si>
    <t xml:space="preserve">Laptops and office deposit</t>
  </si>
  <si>
    <t xml:space="preserve">From the post</t>
  </si>
  <si>
    <t xml:space="preserve">Cash, month by month</t>
  </si>
  <si>
    <t xml:space="preserve">Worked out from the Inputs tab. 24 months.</t>
  </si>
  <si>
    <t xml:space="preserve">Opening cash</t>
  </si>
  <si>
    <t xml:space="preserve">Net burn (base)</t>
  </si>
  <si>
    <t xml:space="preserve">New hires</t>
  </si>
  <si>
    <t xml:space="preserve">One-off</t>
  </si>
  <si>
    <t xml:space="preserve">Total out</t>
  </si>
  <si>
    <t xml:space="preserve">Closing cash</t>
  </si>
  <si>
    <t xml:space="preserve">Months covered</t>
  </si>
  <si>
    <t xml:space="preserve">What each level of runway usually means</t>
  </si>
  <si>
    <t xml:space="preserve">Runway left</t>
  </si>
  <si>
    <t xml:space="preserve">What it usually means</t>
  </si>
  <si>
    <t xml:space="preserve">18 months or more</t>
  </si>
  <si>
    <t xml:space="preserve">Comfortable. Typical straight after a raise. Time to build, not to watch the bank daily</t>
  </si>
  <si>
    <t xml:space="preserve">12 to 18 months</t>
  </si>
  <si>
    <t xml:space="preserve">Healthy, but start preparing: data room, metrics, investor conversations</t>
  </si>
  <si>
    <t xml:space="preserve">9 to 12 months</t>
  </si>
  <si>
    <t xml:space="preserve">Fundraising should be active now. Rounds often take six months or longer from first meeting to money in the bank</t>
  </si>
  <si>
    <t xml:space="preserve">6 to 9 months</t>
  </si>
  <si>
    <t xml:space="preserve">Raise and cut at the same time. Look hard at hiring plans and big contracts</t>
  </si>
  <si>
    <t xml:space="preserve">Under 6 months</t>
  </si>
  <si>
    <t xml:space="preserve">Survival mode. Cut to extend, talk to existing investors about a bridge, protect payroll</t>
  </si>
  <si>
    <t xml:space="preserve">Your planned runway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</si>
</sst>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&gt;=10000000]\₹##\,##\,##\,##0;[&gt;=100000]\₹##\,##\,##0;\₹#,##0"/>
    <numFmt numFmtId="166" formatCode="0.0"/>
    <numFmt numFmtId="167" formatCode="@"/>
    <numFmt numFmtId="168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11"/>
      <color rgb="FFE8452C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FDE3DE"/>
        <bgColor rgb="FFFFF4E5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E8452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3DE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22.05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3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23.8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4" customFormat="false" ht="23.85" hidden="false" customHeight="false" outlineLevel="0" collapsed="false">
      <c r="B14" s="5" t="s">
        <v>9</v>
      </c>
    </row>
    <row r="16" customFormat="false" ht="15" hidden="false" customHeight="false" outlineLevel="0" collapsed="false">
      <c r="B16" s="7" t="s">
        <v>10</v>
      </c>
    </row>
    <row r="17" customFormat="false" ht="15" hidden="false" customHeight="false" outlineLevel="0" collapsed="false">
      <c r="B17" s="8" t="s">
        <v>11</v>
      </c>
    </row>
    <row r="19" customFormat="false" ht="15" hidden="false" customHeight="false" outlineLevel="0" collapsed="false">
      <c r="B19" s="9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0"/>
    <col collapsed="false" customWidth="true" hidden="false" outlineLevel="0" max="3" min="3" style="1" width="16"/>
    <col collapsed="false" customWidth="true" hidden="false" outlineLevel="0" max="4" min="4" style="1" width="50"/>
  </cols>
  <sheetData>
    <row r="1" customFormat="false" ht="17.35" hidden="false" customHeight="false" outlineLevel="0" collapsed="false">
      <c r="A1" s="10" t="s">
        <v>13</v>
      </c>
    </row>
    <row r="2" customFormat="false" ht="15" hidden="false" customHeight="false" outlineLevel="0" collapsed="false">
      <c r="A2" s="11" t="s">
        <v>14</v>
      </c>
    </row>
    <row r="4" customFormat="false" ht="15" hidden="false" customHeight="false" outlineLevel="0" collapsed="false">
      <c r="A4" s="12" t="s">
        <v>15</v>
      </c>
      <c r="B4" s="13" t="n">
        <v>12000000</v>
      </c>
    </row>
    <row r="5" customFormat="false" ht="15" hidden="false" customHeight="false" outlineLevel="0" collapsed="false">
      <c r="A5" s="12" t="s">
        <v>16</v>
      </c>
      <c r="B5" s="13" t="n">
        <v>1800000</v>
      </c>
    </row>
    <row r="6" customFormat="false" ht="15" hidden="false" customHeight="false" outlineLevel="0" collapsed="false">
      <c r="A6" s="12" t="s">
        <v>17</v>
      </c>
      <c r="B6" s="13" t="n">
        <v>800000</v>
      </c>
    </row>
    <row r="7" customFormat="false" ht="15" hidden="false" customHeight="false" outlineLevel="0" collapsed="false">
      <c r="A7" s="14" t="s">
        <v>18</v>
      </c>
      <c r="B7" s="15" t="n">
        <f aca="false">B5-B6</f>
        <v>1000000</v>
      </c>
    </row>
    <row r="8" customFormat="false" ht="15" hidden="false" customHeight="false" outlineLevel="0" collapsed="false">
      <c r="A8" s="14" t="s">
        <v>19</v>
      </c>
      <c r="B8" s="16" t="n">
        <f aca="false">IF(B7&lt;=0,"Not burning",B4/B7)</f>
        <v>12</v>
      </c>
    </row>
    <row r="9" customFormat="false" ht="15" hidden="false" customHeight="false" outlineLevel="0" collapsed="false">
      <c r="A9" s="14" t="s">
        <v>20</v>
      </c>
      <c r="B9" s="17" t="n">
        <f aca="false">IF('Month by month'!I30="",'Month by month'!H30,'Month by month'!I30)</f>
        <v>8.48275862068966</v>
      </c>
    </row>
    <row r="10" customFormat="false" ht="15" hidden="false" customHeight="false" outlineLevel="0" collapsed="false">
      <c r="A10" s="12" t="s">
        <v>21</v>
      </c>
      <c r="B10" s="18" t="str">
        <f aca="false">'Month by month'!H31</f>
        <v>Month 9</v>
      </c>
    </row>
    <row r="12" customFormat="false" ht="15" hidden="false" customHeight="false" outlineLevel="0" collapsed="false">
      <c r="A12" s="4" t="s">
        <v>22</v>
      </c>
    </row>
    <row r="13" customFormat="false" ht="30" hidden="false" customHeight="true" outlineLevel="0" collapsed="false">
      <c r="A13" s="19" t="s">
        <v>23</v>
      </c>
      <c r="B13" s="19" t="s">
        <v>24</v>
      </c>
      <c r="C13" s="19" t="s">
        <v>25</v>
      </c>
      <c r="D13" s="19" t="s">
        <v>26</v>
      </c>
    </row>
    <row r="14" customFormat="false" ht="15" hidden="false" customHeight="false" outlineLevel="0" collapsed="false">
      <c r="A14" s="20" t="s">
        <v>27</v>
      </c>
      <c r="B14" s="21" t="n">
        <v>450000</v>
      </c>
      <c r="C14" s="20" t="n">
        <v>3</v>
      </c>
      <c r="D14" s="12" t="s">
        <v>28</v>
      </c>
    </row>
    <row r="15" customFormat="false" ht="15" hidden="false" customHeight="false" outlineLevel="0" collapsed="false">
      <c r="A15" s="20"/>
      <c r="B15" s="21"/>
      <c r="C15" s="20"/>
      <c r="D15" s="12"/>
    </row>
    <row r="16" customFormat="false" ht="15" hidden="false" customHeight="false" outlineLevel="0" collapsed="false">
      <c r="A16" s="20"/>
      <c r="B16" s="21"/>
      <c r="C16" s="20"/>
      <c r="D16" s="12"/>
    </row>
    <row r="17" customFormat="false" ht="15" hidden="false" customHeight="false" outlineLevel="0" collapsed="false">
      <c r="A17" s="20"/>
      <c r="B17" s="21"/>
      <c r="C17" s="20"/>
      <c r="D17" s="12"/>
    </row>
    <row r="18" customFormat="false" ht="15" hidden="false" customHeight="false" outlineLevel="0" collapsed="false">
      <c r="A18" s="20"/>
      <c r="B18" s="21"/>
      <c r="C18" s="20"/>
      <c r="D18" s="12"/>
    </row>
    <row r="19" customFormat="false" ht="15" hidden="false" customHeight="false" outlineLevel="0" collapsed="false">
      <c r="A19" s="20"/>
      <c r="B19" s="21"/>
      <c r="C19" s="20"/>
      <c r="D19" s="12"/>
    </row>
    <row r="20" customFormat="false" ht="15" hidden="false" customHeight="false" outlineLevel="0" collapsed="false">
      <c r="A20" s="20"/>
      <c r="B20" s="21"/>
      <c r="C20" s="20"/>
      <c r="D20" s="12"/>
    </row>
    <row r="21" customFormat="false" ht="15" hidden="false" customHeight="false" outlineLevel="0" collapsed="false">
      <c r="A21" s="20"/>
      <c r="B21" s="21"/>
      <c r="C21" s="20"/>
      <c r="D21" s="12"/>
    </row>
    <row r="23" customFormat="false" ht="15" hidden="false" customHeight="false" outlineLevel="0" collapsed="false">
      <c r="A23" s="4" t="s">
        <v>29</v>
      </c>
    </row>
    <row r="24" customFormat="false" ht="30" hidden="false" customHeight="true" outlineLevel="0" collapsed="false">
      <c r="A24" s="19" t="s">
        <v>30</v>
      </c>
      <c r="B24" s="19" t="s">
        <v>31</v>
      </c>
      <c r="C24" s="19" t="s">
        <v>32</v>
      </c>
      <c r="D24" s="19" t="s">
        <v>26</v>
      </c>
    </row>
    <row r="25" customFormat="false" ht="15" hidden="false" customHeight="false" outlineLevel="0" collapsed="false">
      <c r="A25" s="20" t="s">
        <v>33</v>
      </c>
      <c r="B25" s="21" t="n">
        <v>600000</v>
      </c>
      <c r="C25" s="20" t="n">
        <v>2</v>
      </c>
      <c r="D25" s="12" t="s">
        <v>34</v>
      </c>
    </row>
    <row r="26" customFormat="false" ht="15" hidden="false" customHeight="false" outlineLevel="0" collapsed="false">
      <c r="A26" s="20"/>
      <c r="B26" s="21"/>
      <c r="C26" s="20"/>
      <c r="D26" s="12"/>
    </row>
    <row r="27" customFormat="false" ht="15" hidden="false" customHeight="false" outlineLevel="0" collapsed="false">
      <c r="A27" s="20"/>
      <c r="B27" s="21"/>
      <c r="C27" s="20"/>
      <c r="D27" s="12"/>
    </row>
    <row r="28" customFormat="false" ht="15" hidden="false" customHeight="false" outlineLevel="0" collapsed="false">
      <c r="A28" s="20"/>
      <c r="B28" s="21"/>
      <c r="C28" s="20"/>
      <c r="D28" s="12"/>
    </row>
    <row r="29" customFormat="false" ht="15" hidden="false" customHeight="false" outlineLevel="0" collapsed="false">
      <c r="A29" s="20"/>
      <c r="B29" s="21"/>
      <c r="C29" s="20"/>
      <c r="D29" s="12"/>
    </row>
    <row r="30" customFormat="false" ht="15" hidden="false" customHeight="false" outlineLevel="0" collapsed="false">
      <c r="A30" s="20"/>
      <c r="B30" s="21"/>
      <c r="C30" s="20"/>
      <c r="D30" s="12"/>
    </row>
    <row r="31" customFormat="false" ht="15" hidden="false" customHeight="false" outlineLevel="0" collapsed="false">
      <c r="A31" s="20"/>
      <c r="B31" s="21"/>
      <c r="C31" s="20"/>
      <c r="D31" s="12"/>
    </row>
    <row r="32" customFormat="false" ht="15" hidden="false" customHeight="false" outlineLevel="0" collapsed="false">
      <c r="A32" s="20"/>
      <c r="B32" s="21"/>
      <c r="C32" s="20"/>
      <c r="D32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8"/>
    <col collapsed="false" customWidth="true" hidden="false" outlineLevel="0" max="6" min="3" style="1" width="16"/>
    <col collapsed="false" customWidth="true" hidden="false" outlineLevel="0" max="7" min="7" style="1" width="18"/>
    <col collapsed="false" customWidth="true" hidden="false" outlineLevel="0" max="8" min="8" style="1" width="16"/>
    <col collapsed="false" customWidth="true" hidden="false" outlineLevel="0" max="9" min="9" style="1" width="14"/>
  </cols>
  <sheetData>
    <row r="1" customFormat="false" ht="17.35" hidden="false" customHeight="false" outlineLevel="0" collapsed="false">
      <c r="A1" s="10" t="s">
        <v>35</v>
      </c>
    </row>
    <row r="2" customFormat="false" ht="15" hidden="false" customHeight="false" outlineLevel="0" collapsed="false">
      <c r="A2" s="11" t="s">
        <v>36</v>
      </c>
    </row>
    <row r="4" customFormat="false" ht="30" hidden="false" customHeight="true" outlineLevel="0" collapsed="false">
      <c r="A4" s="19" t="s">
        <v>32</v>
      </c>
      <c r="B4" s="19" t="s">
        <v>37</v>
      </c>
      <c r="C4" s="19" t="s">
        <v>38</v>
      </c>
      <c r="D4" s="19" t="s">
        <v>39</v>
      </c>
      <c r="E4" s="19" t="s">
        <v>40</v>
      </c>
      <c r="F4" s="19" t="s">
        <v>41</v>
      </c>
      <c r="G4" s="19" t="s">
        <v>42</v>
      </c>
      <c r="H4" s="19" t="s">
        <v>43</v>
      </c>
      <c r="I4" s="19"/>
    </row>
    <row r="5" customFormat="false" ht="15" hidden="false" customHeight="false" outlineLevel="0" collapsed="false">
      <c r="A5" s="22" t="n">
        <v>1</v>
      </c>
      <c r="B5" s="23" t="n">
        <f aca="false">Inputs!$B$4</f>
        <v>12000000</v>
      </c>
      <c r="C5" s="23" t="n">
        <f aca="false">Inputs!$B$7</f>
        <v>1000000</v>
      </c>
      <c r="D5" s="23" t="n">
        <f aca="false">SUMIFS(Inputs!$B$14:$B$21,Inputs!$C$14:$C$21,"&lt;="&amp;A5)</f>
        <v>0</v>
      </c>
      <c r="E5" s="23" t="n">
        <f aca="false">SUMIFS(Inputs!$B$25:$B$32,Inputs!$C$25:$C$32,A5)</f>
        <v>0</v>
      </c>
      <c r="F5" s="23" t="n">
        <f aca="false">C5+D5+E5</f>
        <v>1000000</v>
      </c>
      <c r="G5" s="23" t="n">
        <f aca="false">B5-F5</f>
        <v>11000000</v>
      </c>
      <c r="H5" s="24" t="n">
        <f aca="false">IF(B5&lt;=0,0,IF(G5&gt;=0,1,B5/F5))</f>
        <v>1</v>
      </c>
    </row>
    <row r="6" customFormat="false" ht="15" hidden="false" customHeight="false" outlineLevel="0" collapsed="false">
      <c r="A6" s="25" t="n">
        <v>2</v>
      </c>
      <c r="B6" s="26" t="n">
        <f aca="false">G5</f>
        <v>11000000</v>
      </c>
      <c r="C6" s="26" t="n">
        <f aca="false">Inputs!$B$7</f>
        <v>1000000</v>
      </c>
      <c r="D6" s="26" t="n">
        <f aca="false">SUMIFS(Inputs!$B$14:$B$21,Inputs!$C$14:$C$21,"&lt;="&amp;A6)</f>
        <v>0</v>
      </c>
      <c r="E6" s="26" t="n">
        <f aca="false">SUMIFS(Inputs!$B$25:$B$32,Inputs!$C$25:$C$32,A6)</f>
        <v>600000</v>
      </c>
      <c r="F6" s="26" t="n">
        <f aca="false">C6+D6+E6</f>
        <v>1600000</v>
      </c>
      <c r="G6" s="26" t="n">
        <f aca="false">B6-F6</f>
        <v>9400000</v>
      </c>
      <c r="H6" s="27" t="n">
        <f aca="false">IF(B6&lt;=0,0,IF(G6&gt;=0,1,B6/F6))</f>
        <v>1</v>
      </c>
    </row>
    <row r="7" customFormat="false" ht="15" hidden="false" customHeight="false" outlineLevel="0" collapsed="false">
      <c r="A7" s="22" t="n">
        <v>3</v>
      </c>
      <c r="B7" s="23" t="n">
        <f aca="false">G6</f>
        <v>9400000</v>
      </c>
      <c r="C7" s="23" t="n">
        <f aca="false">Inputs!$B$7</f>
        <v>1000000</v>
      </c>
      <c r="D7" s="23" t="n">
        <f aca="false">SUMIFS(Inputs!$B$14:$B$21,Inputs!$C$14:$C$21,"&lt;="&amp;A7)</f>
        <v>450000</v>
      </c>
      <c r="E7" s="23" t="n">
        <f aca="false">SUMIFS(Inputs!$B$25:$B$32,Inputs!$C$25:$C$32,A7)</f>
        <v>0</v>
      </c>
      <c r="F7" s="23" t="n">
        <f aca="false">C7+D7+E7</f>
        <v>1450000</v>
      </c>
      <c r="G7" s="23" t="n">
        <f aca="false">B7-F7</f>
        <v>7950000</v>
      </c>
      <c r="H7" s="24" t="n">
        <f aca="false">IF(B7&lt;=0,0,IF(G7&gt;=0,1,B7/F7))</f>
        <v>1</v>
      </c>
    </row>
    <row r="8" customFormat="false" ht="15" hidden="false" customHeight="false" outlineLevel="0" collapsed="false">
      <c r="A8" s="25" t="n">
        <v>4</v>
      </c>
      <c r="B8" s="26" t="n">
        <f aca="false">G7</f>
        <v>7950000</v>
      </c>
      <c r="C8" s="26" t="n">
        <f aca="false">Inputs!$B$7</f>
        <v>1000000</v>
      </c>
      <c r="D8" s="26" t="n">
        <f aca="false">SUMIFS(Inputs!$B$14:$B$21,Inputs!$C$14:$C$21,"&lt;="&amp;A8)</f>
        <v>450000</v>
      </c>
      <c r="E8" s="26" t="n">
        <f aca="false">SUMIFS(Inputs!$B$25:$B$32,Inputs!$C$25:$C$32,A8)</f>
        <v>0</v>
      </c>
      <c r="F8" s="26" t="n">
        <f aca="false">C8+D8+E8</f>
        <v>1450000</v>
      </c>
      <c r="G8" s="26" t="n">
        <f aca="false">B8-F8</f>
        <v>6500000</v>
      </c>
      <c r="H8" s="27" t="n">
        <f aca="false">IF(B8&lt;=0,0,IF(G8&gt;=0,1,B8/F8))</f>
        <v>1</v>
      </c>
    </row>
    <row r="9" customFormat="false" ht="15" hidden="false" customHeight="false" outlineLevel="0" collapsed="false">
      <c r="A9" s="22" t="n">
        <v>5</v>
      </c>
      <c r="B9" s="23" t="n">
        <f aca="false">G8</f>
        <v>6500000</v>
      </c>
      <c r="C9" s="23" t="n">
        <f aca="false">Inputs!$B$7</f>
        <v>1000000</v>
      </c>
      <c r="D9" s="23" t="n">
        <f aca="false">SUMIFS(Inputs!$B$14:$B$21,Inputs!$C$14:$C$21,"&lt;="&amp;A9)</f>
        <v>450000</v>
      </c>
      <c r="E9" s="23" t="n">
        <f aca="false">SUMIFS(Inputs!$B$25:$B$32,Inputs!$C$25:$C$32,A9)</f>
        <v>0</v>
      </c>
      <c r="F9" s="23" t="n">
        <f aca="false">C9+D9+E9</f>
        <v>1450000</v>
      </c>
      <c r="G9" s="23" t="n">
        <f aca="false">B9-F9</f>
        <v>5050000</v>
      </c>
      <c r="H9" s="24" t="n">
        <f aca="false">IF(B9&lt;=0,0,IF(G9&gt;=0,1,B9/F9))</f>
        <v>1</v>
      </c>
    </row>
    <row r="10" customFormat="false" ht="15" hidden="false" customHeight="false" outlineLevel="0" collapsed="false">
      <c r="A10" s="25" t="n">
        <v>6</v>
      </c>
      <c r="B10" s="26" t="n">
        <f aca="false">G9</f>
        <v>5050000</v>
      </c>
      <c r="C10" s="26" t="n">
        <f aca="false">Inputs!$B$7</f>
        <v>1000000</v>
      </c>
      <c r="D10" s="26" t="n">
        <f aca="false">SUMIFS(Inputs!$B$14:$B$21,Inputs!$C$14:$C$21,"&lt;="&amp;A10)</f>
        <v>450000</v>
      </c>
      <c r="E10" s="26" t="n">
        <f aca="false">SUMIFS(Inputs!$B$25:$B$32,Inputs!$C$25:$C$32,A10)</f>
        <v>0</v>
      </c>
      <c r="F10" s="26" t="n">
        <f aca="false">C10+D10+E10</f>
        <v>1450000</v>
      </c>
      <c r="G10" s="26" t="n">
        <f aca="false">B10-F10</f>
        <v>3600000</v>
      </c>
      <c r="H10" s="27" t="n">
        <f aca="false">IF(B10&lt;=0,0,IF(G10&gt;=0,1,B10/F10))</f>
        <v>1</v>
      </c>
    </row>
    <row r="11" customFormat="false" ht="15" hidden="false" customHeight="false" outlineLevel="0" collapsed="false">
      <c r="A11" s="22" t="n">
        <v>7</v>
      </c>
      <c r="B11" s="23" t="n">
        <f aca="false">G10</f>
        <v>3600000</v>
      </c>
      <c r="C11" s="23" t="n">
        <f aca="false">Inputs!$B$7</f>
        <v>1000000</v>
      </c>
      <c r="D11" s="23" t="n">
        <f aca="false">SUMIFS(Inputs!$B$14:$B$21,Inputs!$C$14:$C$21,"&lt;="&amp;A11)</f>
        <v>450000</v>
      </c>
      <c r="E11" s="23" t="n">
        <f aca="false">SUMIFS(Inputs!$B$25:$B$32,Inputs!$C$25:$C$32,A11)</f>
        <v>0</v>
      </c>
      <c r="F11" s="23" t="n">
        <f aca="false">C11+D11+E11</f>
        <v>1450000</v>
      </c>
      <c r="G11" s="23" t="n">
        <f aca="false">B11-F11</f>
        <v>2150000</v>
      </c>
      <c r="H11" s="24" t="n">
        <f aca="false">IF(B11&lt;=0,0,IF(G11&gt;=0,1,B11/F11))</f>
        <v>1</v>
      </c>
    </row>
    <row r="12" customFormat="false" ht="15" hidden="false" customHeight="false" outlineLevel="0" collapsed="false">
      <c r="A12" s="25" t="n">
        <v>8</v>
      </c>
      <c r="B12" s="26" t="n">
        <f aca="false">G11</f>
        <v>2150000</v>
      </c>
      <c r="C12" s="26" t="n">
        <f aca="false">Inputs!$B$7</f>
        <v>1000000</v>
      </c>
      <c r="D12" s="26" t="n">
        <f aca="false">SUMIFS(Inputs!$B$14:$B$21,Inputs!$C$14:$C$21,"&lt;="&amp;A12)</f>
        <v>450000</v>
      </c>
      <c r="E12" s="26" t="n">
        <f aca="false">SUMIFS(Inputs!$B$25:$B$32,Inputs!$C$25:$C$32,A12)</f>
        <v>0</v>
      </c>
      <c r="F12" s="26" t="n">
        <f aca="false">C12+D12+E12</f>
        <v>1450000</v>
      </c>
      <c r="G12" s="26" t="n">
        <f aca="false">B12-F12</f>
        <v>700000</v>
      </c>
      <c r="H12" s="27" t="n">
        <f aca="false">IF(B12&lt;=0,0,IF(G12&gt;=0,1,B12/F12))</f>
        <v>1</v>
      </c>
    </row>
    <row r="13" customFormat="false" ht="15" hidden="false" customHeight="false" outlineLevel="0" collapsed="false">
      <c r="A13" s="22" t="n">
        <v>9</v>
      </c>
      <c r="B13" s="23" t="n">
        <f aca="false">G12</f>
        <v>700000</v>
      </c>
      <c r="C13" s="23" t="n">
        <f aca="false">Inputs!$B$7</f>
        <v>1000000</v>
      </c>
      <c r="D13" s="23" t="n">
        <f aca="false">SUMIFS(Inputs!$B$14:$B$21,Inputs!$C$14:$C$21,"&lt;="&amp;A13)</f>
        <v>450000</v>
      </c>
      <c r="E13" s="23" t="n">
        <f aca="false">SUMIFS(Inputs!$B$25:$B$32,Inputs!$C$25:$C$32,A13)</f>
        <v>0</v>
      </c>
      <c r="F13" s="23" t="n">
        <f aca="false">C13+D13+E13</f>
        <v>1450000</v>
      </c>
      <c r="G13" s="23" t="n">
        <f aca="false">B13-F13</f>
        <v>-750000</v>
      </c>
      <c r="H13" s="24" t="n">
        <f aca="false">IF(B13&lt;=0,0,IF(G13&gt;=0,1,B13/F13))</f>
        <v>0.482758620689655</v>
      </c>
    </row>
    <row r="14" customFormat="false" ht="15" hidden="false" customHeight="false" outlineLevel="0" collapsed="false">
      <c r="A14" s="25" t="n">
        <v>10</v>
      </c>
      <c r="B14" s="26" t="n">
        <f aca="false">G13</f>
        <v>-750000</v>
      </c>
      <c r="C14" s="26" t="n">
        <f aca="false">Inputs!$B$7</f>
        <v>1000000</v>
      </c>
      <c r="D14" s="26" t="n">
        <f aca="false">SUMIFS(Inputs!$B$14:$B$21,Inputs!$C$14:$C$21,"&lt;="&amp;A14)</f>
        <v>450000</v>
      </c>
      <c r="E14" s="26" t="n">
        <f aca="false">SUMIFS(Inputs!$B$25:$B$32,Inputs!$C$25:$C$32,A14)</f>
        <v>0</v>
      </c>
      <c r="F14" s="26" t="n">
        <f aca="false">C14+D14+E14</f>
        <v>1450000</v>
      </c>
      <c r="G14" s="26" t="n">
        <f aca="false">B14-F14</f>
        <v>-2200000</v>
      </c>
      <c r="H14" s="27" t="n">
        <f aca="false">IF(B14&lt;=0,0,IF(G14&gt;=0,1,B14/F14))</f>
        <v>0</v>
      </c>
    </row>
    <row r="15" customFormat="false" ht="15" hidden="false" customHeight="false" outlineLevel="0" collapsed="false">
      <c r="A15" s="22" t="n">
        <v>11</v>
      </c>
      <c r="B15" s="23" t="n">
        <f aca="false">G14</f>
        <v>-2200000</v>
      </c>
      <c r="C15" s="23" t="n">
        <f aca="false">Inputs!$B$7</f>
        <v>1000000</v>
      </c>
      <c r="D15" s="23" t="n">
        <f aca="false">SUMIFS(Inputs!$B$14:$B$21,Inputs!$C$14:$C$21,"&lt;="&amp;A15)</f>
        <v>450000</v>
      </c>
      <c r="E15" s="23" t="n">
        <f aca="false">SUMIFS(Inputs!$B$25:$B$32,Inputs!$C$25:$C$32,A15)</f>
        <v>0</v>
      </c>
      <c r="F15" s="23" t="n">
        <f aca="false">C15+D15+E15</f>
        <v>1450000</v>
      </c>
      <c r="G15" s="23" t="n">
        <f aca="false">B15-F15</f>
        <v>-3650000</v>
      </c>
      <c r="H15" s="24" t="n">
        <f aca="false">IF(B15&lt;=0,0,IF(G15&gt;=0,1,B15/F15))</f>
        <v>0</v>
      </c>
    </row>
    <row r="16" customFormat="false" ht="15" hidden="false" customHeight="false" outlineLevel="0" collapsed="false">
      <c r="A16" s="25" t="n">
        <v>12</v>
      </c>
      <c r="B16" s="26" t="n">
        <f aca="false">G15</f>
        <v>-3650000</v>
      </c>
      <c r="C16" s="26" t="n">
        <f aca="false">Inputs!$B$7</f>
        <v>1000000</v>
      </c>
      <c r="D16" s="26" t="n">
        <f aca="false">SUMIFS(Inputs!$B$14:$B$21,Inputs!$C$14:$C$21,"&lt;="&amp;A16)</f>
        <v>450000</v>
      </c>
      <c r="E16" s="26" t="n">
        <f aca="false">SUMIFS(Inputs!$B$25:$B$32,Inputs!$C$25:$C$32,A16)</f>
        <v>0</v>
      </c>
      <c r="F16" s="26" t="n">
        <f aca="false">C16+D16+E16</f>
        <v>1450000</v>
      </c>
      <c r="G16" s="26" t="n">
        <f aca="false">B16-F16</f>
        <v>-5100000</v>
      </c>
      <c r="H16" s="27" t="n">
        <f aca="false">IF(B16&lt;=0,0,IF(G16&gt;=0,1,B16/F16))</f>
        <v>0</v>
      </c>
    </row>
    <row r="17" customFormat="false" ht="15" hidden="false" customHeight="false" outlineLevel="0" collapsed="false">
      <c r="A17" s="22" t="n">
        <v>13</v>
      </c>
      <c r="B17" s="23" t="n">
        <f aca="false">G16</f>
        <v>-5100000</v>
      </c>
      <c r="C17" s="23" t="n">
        <f aca="false">Inputs!$B$7</f>
        <v>1000000</v>
      </c>
      <c r="D17" s="23" t="n">
        <f aca="false">SUMIFS(Inputs!$B$14:$B$21,Inputs!$C$14:$C$21,"&lt;="&amp;A17)</f>
        <v>450000</v>
      </c>
      <c r="E17" s="23" t="n">
        <f aca="false">SUMIFS(Inputs!$B$25:$B$32,Inputs!$C$25:$C$32,A17)</f>
        <v>0</v>
      </c>
      <c r="F17" s="23" t="n">
        <f aca="false">C17+D17+E17</f>
        <v>1450000</v>
      </c>
      <c r="G17" s="23" t="n">
        <f aca="false">B17-F17</f>
        <v>-6550000</v>
      </c>
      <c r="H17" s="24" t="n">
        <f aca="false">IF(B17&lt;=0,0,IF(G17&gt;=0,1,B17/F17))</f>
        <v>0</v>
      </c>
    </row>
    <row r="18" customFormat="false" ht="15" hidden="false" customHeight="false" outlineLevel="0" collapsed="false">
      <c r="A18" s="25" t="n">
        <v>14</v>
      </c>
      <c r="B18" s="26" t="n">
        <f aca="false">G17</f>
        <v>-6550000</v>
      </c>
      <c r="C18" s="26" t="n">
        <f aca="false">Inputs!$B$7</f>
        <v>1000000</v>
      </c>
      <c r="D18" s="26" t="n">
        <f aca="false">SUMIFS(Inputs!$B$14:$B$21,Inputs!$C$14:$C$21,"&lt;="&amp;A18)</f>
        <v>450000</v>
      </c>
      <c r="E18" s="26" t="n">
        <f aca="false">SUMIFS(Inputs!$B$25:$B$32,Inputs!$C$25:$C$32,A18)</f>
        <v>0</v>
      </c>
      <c r="F18" s="26" t="n">
        <f aca="false">C18+D18+E18</f>
        <v>1450000</v>
      </c>
      <c r="G18" s="26" t="n">
        <f aca="false">B18-F18</f>
        <v>-8000000</v>
      </c>
      <c r="H18" s="27" t="n">
        <f aca="false">IF(B18&lt;=0,0,IF(G18&gt;=0,1,B18/F18))</f>
        <v>0</v>
      </c>
    </row>
    <row r="19" customFormat="false" ht="15" hidden="false" customHeight="false" outlineLevel="0" collapsed="false">
      <c r="A19" s="22" t="n">
        <v>15</v>
      </c>
      <c r="B19" s="23" t="n">
        <f aca="false">G18</f>
        <v>-8000000</v>
      </c>
      <c r="C19" s="23" t="n">
        <f aca="false">Inputs!$B$7</f>
        <v>1000000</v>
      </c>
      <c r="D19" s="23" t="n">
        <f aca="false">SUMIFS(Inputs!$B$14:$B$21,Inputs!$C$14:$C$21,"&lt;="&amp;A19)</f>
        <v>450000</v>
      </c>
      <c r="E19" s="23" t="n">
        <f aca="false">SUMIFS(Inputs!$B$25:$B$32,Inputs!$C$25:$C$32,A19)</f>
        <v>0</v>
      </c>
      <c r="F19" s="23" t="n">
        <f aca="false">C19+D19+E19</f>
        <v>1450000</v>
      </c>
      <c r="G19" s="23" t="n">
        <f aca="false">B19-F19</f>
        <v>-9450000</v>
      </c>
      <c r="H19" s="24" t="n">
        <f aca="false">IF(B19&lt;=0,0,IF(G19&gt;=0,1,B19/F19))</f>
        <v>0</v>
      </c>
    </row>
    <row r="20" customFormat="false" ht="15" hidden="false" customHeight="false" outlineLevel="0" collapsed="false">
      <c r="A20" s="25" t="n">
        <v>16</v>
      </c>
      <c r="B20" s="26" t="n">
        <f aca="false">G19</f>
        <v>-9450000</v>
      </c>
      <c r="C20" s="26" t="n">
        <f aca="false">Inputs!$B$7</f>
        <v>1000000</v>
      </c>
      <c r="D20" s="26" t="n">
        <f aca="false">SUMIFS(Inputs!$B$14:$B$21,Inputs!$C$14:$C$21,"&lt;="&amp;A20)</f>
        <v>450000</v>
      </c>
      <c r="E20" s="26" t="n">
        <f aca="false">SUMIFS(Inputs!$B$25:$B$32,Inputs!$C$25:$C$32,A20)</f>
        <v>0</v>
      </c>
      <c r="F20" s="26" t="n">
        <f aca="false">C20+D20+E20</f>
        <v>1450000</v>
      </c>
      <c r="G20" s="26" t="n">
        <f aca="false">B20-F20</f>
        <v>-10900000</v>
      </c>
      <c r="H20" s="27" t="n">
        <f aca="false">IF(B20&lt;=0,0,IF(G20&gt;=0,1,B20/F20))</f>
        <v>0</v>
      </c>
    </row>
    <row r="21" customFormat="false" ht="15" hidden="false" customHeight="false" outlineLevel="0" collapsed="false">
      <c r="A21" s="22" t="n">
        <v>17</v>
      </c>
      <c r="B21" s="23" t="n">
        <f aca="false">G20</f>
        <v>-10900000</v>
      </c>
      <c r="C21" s="23" t="n">
        <f aca="false">Inputs!$B$7</f>
        <v>1000000</v>
      </c>
      <c r="D21" s="23" t="n">
        <f aca="false">SUMIFS(Inputs!$B$14:$B$21,Inputs!$C$14:$C$21,"&lt;="&amp;A21)</f>
        <v>450000</v>
      </c>
      <c r="E21" s="23" t="n">
        <f aca="false">SUMIFS(Inputs!$B$25:$B$32,Inputs!$C$25:$C$32,A21)</f>
        <v>0</v>
      </c>
      <c r="F21" s="23" t="n">
        <f aca="false">C21+D21+E21</f>
        <v>1450000</v>
      </c>
      <c r="G21" s="23" t="n">
        <f aca="false">B21-F21</f>
        <v>-12350000</v>
      </c>
      <c r="H21" s="24" t="n">
        <f aca="false">IF(B21&lt;=0,0,IF(G21&gt;=0,1,B21/F21))</f>
        <v>0</v>
      </c>
    </row>
    <row r="22" customFormat="false" ht="15" hidden="false" customHeight="false" outlineLevel="0" collapsed="false">
      <c r="A22" s="25" t="n">
        <v>18</v>
      </c>
      <c r="B22" s="26" t="n">
        <f aca="false">G21</f>
        <v>-12350000</v>
      </c>
      <c r="C22" s="26" t="n">
        <f aca="false">Inputs!$B$7</f>
        <v>1000000</v>
      </c>
      <c r="D22" s="26" t="n">
        <f aca="false">SUMIFS(Inputs!$B$14:$B$21,Inputs!$C$14:$C$21,"&lt;="&amp;A22)</f>
        <v>450000</v>
      </c>
      <c r="E22" s="26" t="n">
        <f aca="false">SUMIFS(Inputs!$B$25:$B$32,Inputs!$C$25:$C$32,A22)</f>
        <v>0</v>
      </c>
      <c r="F22" s="26" t="n">
        <f aca="false">C22+D22+E22</f>
        <v>1450000</v>
      </c>
      <c r="G22" s="26" t="n">
        <f aca="false">B22-F22</f>
        <v>-13800000</v>
      </c>
      <c r="H22" s="27" t="n">
        <f aca="false">IF(B22&lt;=0,0,IF(G22&gt;=0,1,B22/F22))</f>
        <v>0</v>
      </c>
    </row>
    <row r="23" customFormat="false" ht="15" hidden="false" customHeight="false" outlineLevel="0" collapsed="false">
      <c r="A23" s="22" t="n">
        <v>19</v>
      </c>
      <c r="B23" s="23" t="n">
        <f aca="false">G22</f>
        <v>-13800000</v>
      </c>
      <c r="C23" s="23" t="n">
        <f aca="false">Inputs!$B$7</f>
        <v>1000000</v>
      </c>
      <c r="D23" s="23" t="n">
        <f aca="false">SUMIFS(Inputs!$B$14:$B$21,Inputs!$C$14:$C$21,"&lt;="&amp;A23)</f>
        <v>450000</v>
      </c>
      <c r="E23" s="23" t="n">
        <f aca="false">SUMIFS(Inputs!$B$25:$B$32,Inputs!$C$25:$C$32,A23)</f>
        <v>0</v>
      </c>
      <c r="F23" s="23" t="n">
        <f aca="false">C23+D23+E23</f>
        <v>1450000</v>
      </c>
      <c r="G23" s="23" t="n">
        <f aca="false">B23-F23</f>
        <v>-15250000</v>
      </c>
      <c r="H23" s="24" t="n">
        <f aca="false">IF(B23&lt;=0,0,IF(G23&gt;=0,1,B23/F23))</f>
        <v>0</v>
      </c>
    </row>
    <row r="24" customFormat="false" ht="15" hidden="false" customHeight="false" outlineLevel="0" collapsed="false">
      <c r="A24" s="25" t="n">
        <v>20</v>
      </c>
      <c r="B24" s="26" t="n">
        <f aca="false">G23</f>
        <v>-15250000</v>
      </c>
      <c r="C24" s="26" t="n">
        <f aca="false">Inputs!$B$7</f>
        <v>1000000</v>
      </c>
      <c r="D24" s="26" t="n">
        <f aca="false">SUMIFS(Inputs!$B$14:$B$21,Inputs!$C$14:$C$21,"&lt;="&amp;A24)</f>
        <v>450000</v>
      </c>
      <c r="E24" s="26" t="n">
        <f aca="false">SUMIFS(Inputs!$B$25:$B$32,Inputs!$C$25:$C$32,A24)</f>
        <v>0</v>
      </c>
      <c r="F24" s="26" t="n">
        <f aca="false">C24+D24+E24</f>
        <v>1450000</v>
      </c>
      <c r="G24" s="26" t="n">
        <f aca="false">B24-F24</f>
        <v>-16700000</v>
      </c>
      <c r="H24" s="27" t="n">
        <f aca="false">IF(B24&lt;=0,0,IF(G24&gt;=0,1,B24/F24))</f>
        <v>0</v>
      </c>
    </row>
    <row r="25" customFormat="false" ht="15" hidden="false" customHeight="false" outlineLevel="0" collapsed="false">
      <c r="A25" s="22" t="n">
        <v>21</v>
      </c>
      <c r="B25" s="23" t="n">
        <f aca="false">G24</f>
        <v>-16700000</v>
      </c>
      <c r="C25" s="23" t="n">
        <f aca="false">Inputs!$B$7</f>
        <v>1000000</v>
      </c>
      <c r="D25" s="23" t="n">
        <f aca="false">SUMIFS(Inputs!$B$14:$B$21,Inputs!$C$14:$C$21,"&lt;="&amp;A25)</f>
        <v>450000</v>
      </c>
      <c r="E25" s="23" t="n">
        <f aca="false">SUMIFS(Inputs!$B$25:$B$32,Inputs!$C$25:$C$32,A25)</f>
        <v>0</v>
      </c>
      <c r="F25" s="23" t="n">
        <f aca="false">C25+D25+E25</f>
        <v>1450000</v>
      </c>
      <c r="G25" s="23" t="n">
        <f aca="false">B25-F25</f>
        <v>-18150000</v>
      </c>
      <c r="H25" s="24" t="n">
        <f aca="false">IF(B25&lt;=0,0,IF(G25&gt;=0,1,B25/F25))</f>
        <v>0</v>
      </c>
    </row>
    <row r="26" customFormat="false" ht="15" hidden="false" customHeight="false" outlineLevel="0" collapsed="false">
      <c r="A26" s="25" t="n">
        <v>22</v>
      </c>
      <c r="B26" s="26" t="n">
        <f aca="false">G25</f>
        <v>-18150000</v>
      </c>
      <c r="C26" s="26" t="n">
        <f aca="false">Inputs!$B$7</f>
        <v>1000000</v>
      </c>
      <c r="D26" s="26" t="n">
        <f aca="false">SUMIFS(Inputs!$B$14:$B$21,Inputs!$C$14:$C$21,"&lt;="&amp;A26)</f>
        <v>450000</v>
      </c>
      <c r="E26" s="26" t="n">
        <f aca="false">SUMIFS(Inputs!$B$25:$B$32,Inputs!$C$25:$C$32,A26)</f>
        <v>0</v>
      </c>
      <c r="F26" s="26" t="n">
        <f aca="false">C26+D26+E26</f>
        <v>1450000</v>
      </c>
      <c r="G26" s="26" t="n">
        <f aca="false">B26-F26</f>
        <v>-19600000</v>
      </c>
      <c r="H26" s="27" t="n">
        <f aca="false">IF(B26&lt;=0,0,IF(G26&gt;=0,1,B26/F26))</f>
        <v>0</v>
      </c>
    </row>
    <row r="27" customFormat="false" ht="15" hidden="false" customHeight="false" outlineLevel="0" collapsed="false">
      <c r="A27" s="22" t="n">
        <v>23</v>
      </c>
      <c r="B27" s="23" t="n">
        <f aca="false">G26</f>
        <v>-19600000</v>
      </c>
      <c r="C27" s="23" t="n">
        <f aca="false">Inputs!$B$7</f>
        <v>1000000</v>
      </c>
      <c r="D27" s="23" t="n">
        <f aca="false">SUMIFS(Inputs!$B$14:$B$21,Inputs!$C$14:$C$21,"&lt;="&amp;A27)</f>
        <v>450000</v>
      </c>
      <c r="E27" s="23" t="n">
        <f aca="false">SUMIFS(Inputs!$B$25:$B$32,Inputs!$C$25:$C$32,A27)</f>
        <v>0</v>
      </c>
      <c r="F27" s="23" t="n">
        <f aca="false">C27+D27+E27</f>
        <v>1450000</v>
      </c>
      <c r="G27" s="23" t="n">
        <f aca="false">B27-F27</f>
        <v>-21050000</v>
      </c>
      <c r="H27" s="24" t="n">
        <f aca="false">IF(B27&lt;=0,0,IF(G27&gt;=0,1,B27/F27))</f>
        <v>0</v>
      </c>
    </row>
    <row r="28" customFormat="false" ht="15" hidden="false" customHeight="false" outlineLevel="0" collapsed="false">
      <c r="A28" s="25" t="n">
        <v>24</v>
      </c>
      <c r="B28" s="26" t="n">
        <f aca="false">G27</f>
        <v>-21050000</v>
      </c>
      <c r="C28" s="26" t="n">
        <f aca="false">Inputs!$B$7</f>
        <v>1000000</v>
      </c>
      <c r="D28" s="26" t="n">
        <f aca="false">SUMIFS(Inputs!$B$14:$B$21,Inputs!$C$14:$C$21,"&lt;="&amp;A28)</f>
        <v>450000</v>
      </c>
      <c r="E28" s="26" t="n">
        <f aca="false">SUMIFS(Inputs!$B$25:$B$32,Inputs!$C$25:$C$32,A28)</f>
        <v>0</v>
      </c>
      <c r="F28" s="26" t="n">
        <f aca="false">C28+D28+E28</f>
        <v>1450000</v>
      </c>
      <c r="G28" s="26" t="n">
        <f aca="false">B28-F28</f>
        <v>-22500000</v>
      </c>
      <c r="H28" s="27" t="n">
        <f aca="false">IF(B28&lt;=0,0,IF(G28&gt;=0,1,B28/F28))</f>
        <v>0</v>
      </c>
    </row>
    <row r="30" customFormat="false" ht="15" hidden="false" customHeight="false" outlineLevel="0" collapsed="false">
      <c r="G30" s="7" t="s">
        <v>20</v>
      </c>
      <c r="H30" s="28" t="n">
        <f aca="false">SUM(H5:H28)</f>
        <v>8.48275862068966</v>
      </c>
      <c r="I30" s="11" t="str">
        <f aca="false">IF(COUNTIF(G5:G28,"&lt;0")=0,"More than 24","")</f>
        <v/>
      </c>
    </row>
    <row r="31" customFormat="false" ht="15" hidden="false" customHeight="false" outlineLevel="0" collapsed="false">
      <c r="G31" s="7" t="s">
        <v>21</v>
      </c>
      <c r="H31" s="7" t="str">
        <f aca="false">IF(COUNTIF(G5:G28,"&lt;0")=0,"Not within 24 months","Month "&amp;(COUNTIF(H5:H28,1)+1))</f>
        <v>Month 9</v>
      </c>
    </row>
  </sheetData>
  <conditionalFormatting sqref="G5:G2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90"/>
  </cols>
  <sheetData>
    <row r="1" customFormat="false" ht="17.35" hidden="false" customHeight="false" outlineLevel="0" collapsed="false">
      <c r="A1" s="10" t="s">
        <v>44</v>
      </c>
    </row>
    <row r="3" customFormat="false" ht="30" hidden="false" customHeight="true" outlineLevel="0" collapsed="false">
      <c r="A3" s="19" t="s">
        <v>45</v>
      </c>
      <c r="B3" s="19" t="s">
        <v>46</v>
      </c>
    </row>
    <row r="4" customFormat="false" ht="15" hidden="false" customHeight="false" outlineLevel="0" collapsed="false">
      <c r="A4" s="12" t="s">
        <v>47</v>
      </c>
      <c r="B4" s="12" t="s">
        <v>48</v>
      </c>
    </row>
    <row r="5" customFormat="false" ht="15" hidden="false" customHeight="false" outlineLevel="0" collapsed="false">
      <c r="A5" s="29" t="s">
        <v>49</v>
      </c>
      <c r="B5" s="29" t="s">
        <v>50</v>
      </c>
    </row>
    <row r="6" customFormat="false" ht="23.85" hidden="false" customHeight="false" outlineLevel="0" collapsed="false">
      <c r="A6" s="12" t="s">
        <v>51</v>
      </c>
      <c r="B6" s="12" t="s">
        <v>52</v>
      </c>
    </row>
    <row r="7" customFormat="false" ht="15" hidden="false" customHeight="false" outlineLevel="0" collapsed="false">
      <c r="A7" s="29" t="s">
        <v>53</v>
      </c>
      <c r="B7" s="29" t="s">
        <v>54</v>
      </c>
    </row>
    <row r="8" customFormat="false" ht="15" hidden="false" customHeight="false" outlineLevel="0" collapsed="false">
      <c r="A8" s="12" t="s">
        <v>55</v>
      </c>
      <c r="B8" s="12" t="s">
        <v>56</v>
      </c>
    </row>
    <row r="10" customFormat="false" ht="15" hidden="false" customHeight="false" outlineLevel="0" collapsed="false">
      <c r="A10" s="7" t="s">
        <v>57</v>
      </c>
      <c r="B10" s="30" t="str">
        <f aca="false">IF(ISNUMBER(Inputs!B9),IF(Inputs!B9&gt;=18,A4,IF(Inputs!B9&gt;=12,A5,IF(Inputs!B9&gt;=9,A6,IF(Inputs!B9&gt;=6,A7,A8)))),A4)</f>
        <v>6 to 9 months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2026-10-20T04:22:51Z</dcterms:created>
  <dc:creator>openpyxl</dc:creator>
  <dc:description/>
  <dc:language>en-US</dc:language>
  <cp:lastModifiedBy/>
  <dcterms:modified xsi:type="dcterms:W3CDTF">2026-10-20T04:22:51Z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