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lose" sheetId="2" state="visible" r:id="rId4"/>
    <sheet name="Accruals" sheetId="3" state="visible" r:id="rId5"/>
    <sheet name="Variance review" sheetId="4" state="visible" r:id="rId6"/>
    <sheet name="Statutory dat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<sst xmlns="http://schemas.openxmlformats.org/spreadsheetml/2006/main" count="175" uniqueCount="130">
  <si>
    <t xml:space="preserve">Month-end close checklist</t>
  </si>
  <si>
    <t xml:space="preserve">Close your books by the 5th: the five days, the steps on each, owners and working-day due dates.</t>
  </si>
  <si>
    <t xml:space="preserve">How to use it</t>
  </si>
  <si>
    <t xml:space="preserve">1. Enter the last day of the month you are closing on the Close tab. Due dates for the five days work themselves out (working days, Monday to Friday).</t>
  </si>
  <si>
    <t xml:space="preserve">2. Set an owner for each step and update the status as you go.</t>
  </si>
  <si>
    <t xml:space="preserve">3. Use the Accruals tab for the small entries that matter: accrued costs, prepaid costs, depreciation and revenue timing.</t>
  </si>
  <si>
    <t xml:space="preserve">4. On Day 5, fill in the Variance review tab. Any line that moved by more than 10% or ₹50,000 is flagged for a one-line explanation.</t>
  </si>
  <si>
    <t xml:space="preserve">5. Lock the month in your accounting software, then send the board pack.</t>
  </si>
  <si>
    <t xml:space="preserve">Cells shaded like this are for you to fill in. Everything else works itself out.</t>
  </si>
  <si>
    <t xml:space="preserve">Statutory dates on the Statutory dates tab are general. Check the portals and your CA for your company's exact dates.</t>
  </si>
  <si>
    <t xml:space="preserve">From the 1936 AI blog: 1936ai.com/blog/month-end-close-checklist</t>
  </si>
  <si>
    <t xml:space="preserve">Last checked 20 October 2026</t>
  </si>
  <si>
    <t xml:space="preserve">General information, not advice. Check with your CA.</t>
  </si>
  <si>
    <t xml:space="preserve">1936 AI · Galley Dataroom · Masthead HR · Margin Ledger</t>
  </si>
  <si>
    <t xml:space="preserve">Five-day close</t>
  </si>
  <si>
    <t xml:space="preserve">Month-end you are closing</t>
  </si>
  <si>
    <t xml:space="preserve">Day</t>
  </si>
  <si>
    <t xml:space="preserve">Step</t>
  </si>
  <si>
    <t xml:space="preserve">Done when / detail</t>
  </si>
  <si>
    <t xml:space="preserve">Owner</t>
  </si>
  <si>
    <t xml:space="preserve">Due</t>
  </si>
  <si>
    <t xml:space="preserve">Status</t>
  </si>
  <si>
    <t xml:space="preserve">Notes</t>
  </si>
  <si>
    <t xml:space="preserve">Day 1: Bank</t>
  </si>
  <si>
    <t xml:space="preserve">Download every statement: current accounts, savings or sweep accounts, payment gateway settlement reports and company cards</t>
  </si>
  <si>
    <t xml:space="preserve">Missing one account is the most common reason books don't tie</t>
  </si>
  <si>
    <t xml:space="preserve">Not started</t>
  </si>
  <si>
    <t xml:space="preserve">Match each line to a document</t>
  </si>
  <si>
    <t xml:space="preserve">Every credit and debit matched to a payment, bill, salary, tax, charge or transfer</t>
  </si>
  <si>
    <t xml:space="preserve">Explain what doesn't match</t>
  </si>
  <si>
    <t xml:space="preserve">A short note against each line, to chase on Day 2</t>
  </si>
  <si>
    <t xml:space="preserve">Agree the closing balance for each bank account</t>
  </si>
  <si>
    <t xml:space="preserve">Books equal the bank, after uncleared cheques and uncredited deposits</t>
  </si>
  <si>
    <t xml:space="preserve">Day 2: Sales and bills</t>
  </si>
  <si>
    <t xml:space="preserve">Book every invoice raised in the month</t>
  </si>
  <si>
    <t xml:space="preserve">Right GST rate and place of supply</t>
  </si>
  <si>
    <t xml:space="preserve">Book credit notes in the same month</t>
  </si>
  <si>
    <t xml:space="preserve">Apply customer payments to the right invoices</t>
  </si>
  <si>
    <t xml:space="preserve">So your debtors list is accurate</t>
  </si>
  <si>
    <t xml:space="preserve">Collect every vendor bill dated in the month</t>
  </si>
  <si>
    <t xml:space="preserve">One place where bills go, one person who checks it</t>
  </si>
  <si>
    <t xml:space="preserve">Check each vendor's GSTIN before treating input tax as claimable</t>
  </si>
  <si>
    <t xml:space="preserve">Credit depends on the supplier reporting the invoice</t>
  </si>
  <si>
    <t xml:space="preserve">Book bills to the right expense head and cost centre</t>
  </si>
  <si>
    <t xml:space="preserve">Consistent heads make Day 5 comparisons possible</t>
  </si>
  <si>
    <t xml:space="preserve">Day 3: Payroll, PF, ESI and TDS</t>
  </si>
  <si>
    <t xml:space="preserve">Book salaries</t>
  </si>
  <si>
    <t xml:space="preserve">Gross, deductions and net pay; if paid next month, book as owed at month end</t>
  </si>
  <si>
    <t xml:space="preserve">Work out PF and ESI</t>
  </si>
  <si>
    <t xml:space="preserve">Generally due by the 15th of the following month</t>
  </si>
  <si>
    <t xml:space="preserve">Work out TDS on salaries, rent, contractors, professional fees and commission</t>
  </si>
  <si>
    <t xml:space="preserve">Generally due by the 7th; March deductions by 30 April</t>
  </si>
  <si>
    <t xml:space="preserve">Professional tax, if your state levies it</t>
  </si>
  <si>
    <t xml:space="preserve">Dates vary by state</t>
  </si>
  <si>
    <t xml:space="preserve">Book approved expense claims</t>
  </si>
  <si>
    <t xml:space="preserve">With receipts</t>
  </si>
  <si>
    <t xml:space="preserve">Day 4: Accruals and adjustments</t>
  </si>
  <si>
    <t xml:space="preserve">Accrued expenses: costs used but not yet billed</t>
  </si>
  <si>
    <t xml:space="preserve">See the Accruals tab</t>
  </si>
  <si>
    <t xml:space="preserve">Prepaid expenses spread over the months they cover</t>
  </si>
  <si>
    <t xml:space="preserve">Depreciation on laptops and equipment</t>
  </si>
  <si>
    <t xml:space="preserve">Revenue timing: billed in advance, or done but not invoiced</t>
  </si>
  <si>
    <t xml:space="preserve">Day 5: Review and lock</t>
  </si>
  <si>
    <t xml:space="preserve">Compare with last month and with budget</t>
  </si>
  <si>
    <t xml:space="preserve">Use the Variance review tab</t>
  </si>
  <si>
    <t xml:space="preserve">Write one line for each big movement</t>
  </si>
  <si>
    <t xml:space="preserve">Check the balance sheet ties: bank, debtors, creditors, GST and TDS payable, nothing in suspense</t>
  </si>
  <si>
    <t xml:space="preserve">Lock the month</t>
  </si>
  <si>
    <t xml:space="preserve">Changes after this need unlocking, with a record of who and why</t>
  </si>
  <si>
    <t xml:space="preserve">Send the board pack</t>
  </si>
  <si>
    <t xml:space="preserve">P&amp;L, cash, runway and the one-line explanations</t>
  </si>
  <si>
    <t xml:space="preserve">Done</t>
  </si>
  <si>
    <t xml:space="preserve">Accruals and adjustments</t>
  </si>
  <si>
    <t xml:space="preserve">Examples from the blog post. The monthly amount works itself out.</t>
  </si>
  <si>
    <t xml:space="preserve">Entry</t>
  </si>
  <si>
    <t xml:space="preserve">Example</t>
  </si>
  <si>
    <t xml:space="preserve">Total amount</t>
  </si>
  <si>
    <t xml:space="preserve">Months</t>
  </si>
  <si>
    <t xml:space="preserve">This month</t>
  </si>
  <si>
    <t xml:space="preserve">Note</t>
  </si>
  <si>
    <t xml:space="preserve">Accrued expense</t>
  </si>
  <si>
    <t xml:space="preserve">Lawyer worked in October; the bill comes in November</t>
  </si>
  <si>
    <t xml:space="preserve">Book the whole amount in the month the work was done</t>
  </si>
  <si>
    <t xml:space="preserve">Prepaid expense</t>
  </si>
  <si>
    <t xml:space="preserve">Annual software paid ₹2,40,000 in April</t>
  </si>
  <si>
    <t xml:space="preserve">Depreciation</t>
  </si>
  <si>
    <t xml:space="preserve">₹4,80,000 of laptops over three years</t>
  </si>
  <si>
    <t xml:space="preserve">Revenue timing</t>
  </si>
  <si>
    <t xml:space="preserve">₹6,00,000 annual contract billed upfront</t>
  </si>
  <si>
    <t xml:space="preserve">Revenue a month</t>
  </si>
  <si>
    <t xml:space="preserve">Day 5 variance review</t>
  </si>
  <si>
    <t xml:space="preserve">Flags any line that moved more than 10% or more than ₹50,000 against last month or budget. Change the thresholds in the shaded cells.</t>
  </si>
  <si>
    <t xml:space="preserve">Flag if change is more than (%)</t>
  </si>
  <si>
    <t xml:space="preserve">or (₹)</t>
  </si>
  <si>
    <t xml:space="preserve">Line</t>
  </si>
  <si>
    <t xml:space="preserve">Last month</t>
  </si>
  <si>
    <t xml:space="preserve">Budget</t>
  </si>
  <si>
    <t xml:space="preserve">vs last month</t>
  </si>
  <si>
    <t xml:space="preserve">vs budget</t>
  </si>
  <si>
    <t xml:space="preserve">Flag</t>
  </si>
  <si>
    <t xml:space="preserve">Explanation</t>
  </si>
  <si>
    <t xml:space="preserve">Revenue</t>
  </si>
  <si>
    <t xml:space="preserve">Cost of sales</t>
  </si>
  <si>
    <t xml:space="preserve">Salaries</t>
  </si>
  <si>
    <t xml:space="preserve">Marketing</t>
  </si>
  <si>
    <t xml:space="preserve">Rent and office</t>
  </si>
  <si>
    <t xml:space="preserve">Software and tools</t>
  </si>
  <si>
    <t xml:space="preserve">Professional fees</t>
  </si>
  <si>
    <t xml:space="preserve">Travel</t>
  </si>
  <si>
    <t xml:space="preserve">Other expenses</t>
  </si>
  <si>
    <t xml:space="preserve">Net burn</t>
  </si>
  <si>
    <t xml:space="preserve">The Revenue row is an example: ₹38,40,000 this month against ₹35,00,000. Replace it with yours.</t>
  </si>
  <si>
    <t xml:space="preserve">Monthly statutory dates (general)</t>
  </si>
  <si>
    <t xml:space="preserve">Confirm with your CA and the portals. Dates can be extended by the government.</t>
  </si>
  <si>
    <t xml:space="preserve">What</t>
  </si>
  <si>
    <t xml:space="preserve">Usually due</t>
  </si>
  <si>
    <t xml:space="preserve">TDS deposit</t>
  </si>
  <si>
    <t xml:space="preserve">7th of the next month</t>
  </si>
  <si>
    <t xml:space="preserve">March deductions by 30 April. Income-tax Act, 2025 from 1 April 2026</t>
  </si>
  <si>
    <t xml:space="preserve">GSTR-1</t>
  </si>
  <si>
    <t xml:space="preserve">11th of the next month</t>
  </si>
  <si>
    <t xml:space="preserve">Monthly filers</t>
  </si>
  <si>
    <t xml:space="preserve">PF and ESI</t>
  </si>
  <si>
    <t xml:space="preserve">15th of the next month</t>
  </si>
  <si>
    <t xml:space="preserve">For covered employees</t>
  </si>
  <si>
    <t xml:space="preserve">GSTR-3B</t>
  </si>
  <si>
    <t xml:space="preserve">20th of the next month</t>
  </si>
  <si>
    <t xml:space="preserve">Professional tax</t>
  </si>
  <si>
    <t xml:space="preserve">Varies by state</t>
  </si>
  <si>
    <t xml:space="preserve">Check your state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</si>
</sst>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\ mmm\ yyyy"/>
    <numFmt numFmtId="166" formatCode="ddd\ d\ mmm"/>
    <numFmt numFmtId="167" formatCode="[&gt;=10000000]\₹##\,##\,##\,##0;[&gt;=100000]\₹##\,##\,##0;\₹#,##0"/>
    <numFmt numFmtId="168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9"/>
      <color rgb="FF6F6E69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E8452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E5"/>
        <bgColor rgb="FFF3F2EE"/>
      </patternFill>
    </fill>
    <fill>
      <patternFill patternType="solid">
        <fgColor rgb="FF141414"/>
        <bgColor rgb="FF000000"/>
      </patternFill>
    </fill>
    <fill>
      <patternFill patternType="solid">
        <fgColor rgb="FFF3F2E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7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7" fillId="4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E3F1E3"/>
        </patternFill>
      </fill>
    </dxf>
    <dxf>
      <fill>
        <patternFill>
          <bgColor rgb="FFFFF4E5"/>
        </patternFill>
      </fill>
    </dxf>
    <dxf>
      <font>
        <name val="Arial"/>
        <charset val="1"/>
        <family val="0"/>
        <b val="1"/>
        <color rgb="FFE8452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F3F2EE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1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452C"/>
      <rgbColor rgb="FF6F6E6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22.05" hidden="false" customHeight="false" outlineLevel="0" collapsed="false">
      <c r="B2" s="2" t="s">
        <v>0</v>
      </c>
    </row>
    <row r="3" customFormat="false" ht="15" hidden="false" customHeight="false" outlineLevel="0" collapsed="false">
      <c r="B3" s="3" t="s">
        <v>1</v>
      </c>
    </row>
    <row r="5" customFormat="false" ht="15" hidden="false" customHeight="false" outlineLevel="0" collapsed="false">
      <c r="B5" s="4" t="s">
        <v>2</v>
      </c>
    </row>
    <row r="6" customFormat="false" ht="23.85" hidden="false" customHeight="false" outlineLevel="0" collapsed="false">
      <c r="B6" s="5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23.8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2" customFormat="false" ht="15" hidden="false" customHeight="false" outlineLevel="0" collapsed="false">
      <c r="B12" s="6" t="s">
        <v>8</v>
      </c>
    </row>
    <row r="14" customFormat="false" ht="15" hidden="false" customHeight="false" outlineLevel="0" collapsed="false">
      <c r="B14" s="5" t="s">
        <v>9</v>
      </c>
    </row>
    <row r="16" customFormat="false" ht="15" hidden="false" customHeight="false" outlineLevel="0" collapsed="false">
      <c r="B16" s="7" t="s">
        <v>10</v>
      </c>
    </row>
    <row r="17" customFormat="false" ht="15" hidden="false" customHeight="false" outlineLevel="0" collapsed="false">
      <c r="B17" s="8" t="s">
        <v>11</v>
      </c>
    </row>
    <row r="18" customFormat="false" ht="15" hidden="false" customHeight="false" outlineLevel="0" collapsed="false">
      <c r="B18" s="9" t="s">
        <v>12</v>
      </c>
    </row>
    <row r="20" customFormat="false" ht="15" hidden="false" customHeight="false" outlineLevel="0" collapsed="false">
      <c r="B20" s="1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50"/>
    <col collapsed="false" customWidth="true" hidden="false" outlineLevel="0" max="3" min="3" style="1" width="44"/>
    <col collapsed="false" customWidth="true" hidden="false" outlineLevel="0" max="6" min="4" style="1" width="14"/>
    <col collapsed="false" customWidth="true" hidden="false" outlineLevel="0" max="7" min="7" style="1" width="26"/>
  </cols>
  <sheetData>
    <row r="1" customFormat="false" ht="17.35" hidden="false" customHeight="false" outlineLevel="0" collapsed="false">
      <c r="A1" s="11" t="s">
        <v>14</v>
      </c>
    </row>
    <row r="3" customFormat="false" ht="35.05" hidden="false" customHeight="false" outlineLevel="0" collapsed="false">
      <c r="A3" s="12" t="s">
        <v>15</v>
      </c>
      <c r="B3" s="13" t="n">
        <f aca="false">DATE(2026,10,31)</f>
        <v>46326</v>
      </c>
    </row>
    <row r="5" customFormat="false" ht="30" hidden="false" customHeight="true" outlineLevel="0" collapsed="false">
      <c r="A5" s="14" t="s">
        <v>16</v>
      </c>
      <c r="B5" s="14" t="s">
        <v>17</v>
      </c>
      <c r="C5" s="14" t="s">
        <v>18</v>
      </c>
      <c r="D5" s="14" t="s">
        <v>19</v>
      </c>
      <c r="E5" s="14" t="s">
        <v>20</v>
      </c>
      <c r="F5" s="14" t="s">
        <v>21</v>
      </c>
      <c r="G5" s="14" t="s">
        <v>22</v>
      </c>
    </row>
    <row r="6" customFormat="false" ht="35.05" hidden="false" customHeight="false" outlineLevel="0" collapsed="false">
      <c r="A6" s="12" t="s">
        <v>23</v>
      </c>
      <c r="B6" s="12" t="s">
        <v>24</v>
      </c>
      <c r="C6" s="12" t="s">
        <v>25</v>
      </c>
      <c r="D6" s="15"/>
      <c r="E6" s="16" t="n">
        <f aca="false">WORKDAY($B$3,1)</f>
        <v>46328</v>
      </c>
      <c r="F6" s="15" t="s">
        <v>26</v>
      </c>
      <c r="G6" s="15"/>
    </row>
    <row r="7" customFormat="false" ht="23.85" hidden="false" customHeight="false" outlineLevel="0" collapsed="false">
      <c r="A7" s="12" t="s">
        <v>23</v>
      </c>
      <c r="B7" s="12" t="s">
        <v>27</v>
      </c>
      <c r="C7" s="12" t="s">
        <v>28</v>
      </c>
      <c r="D7" s="15"/>
      <c r="E7" s="16" t="n">
        <f aca="false">WORKDAY($B$3,1)</f>
        <v>46328</v>
      </c>
      <c r="F7" s="15" t="s">
        <v>26</v>
      </c>
      <c r="G7" s="15"/>
    </row>
    <row r="8" customFormat="false" ht="15" hidden="false" customHeight="false" outlineLevel="0" collapsed="false">
      <c r="A8" s="12" t="s">
        <v>23</v>
      </c>
      <c r="B8" s="12" t="s">
        <v>29</v>
      </c>
      <c r="C8" s="12" t="s">
        <v>30</v>
      </c>
      <c r="D8" s="15"/>
      <c r="E8" s="16" t="n">
        <f aca="false">WORKDAY($B$3,1)</f>
        <v>46328</v>
      </c>
      <c r="F8" s="15" t="s">
        <v>26</v>
      </c>
      <c r="G8" s="15"/>
    </row>
    <row r="9" customFormat="false" ht="23.85" hidden="false" customHeight="false" outlineLevel="0" collapsed="false">
      <c r="A9" s="12" t="s">
        <v>23</v>
      </c>
      <c r="B9" s="12" t="s">
        <v>31</v>
      </c>
      <c r="C9" s="12" t="s">
        <v>32</v>
      </c>
      <c r="D9" s="15"/>
      <c r="E9" s="16" t="n">
        <f aca="false">WORKDAY($B$3,1)</f>
        <v>46328</v>
      </c>
      <c r="F9" s="15" t="s">
        <v>26</v>
      </c>
      <c r="G9" s="15"/>
    </row>
    <row r="10" customFormat="false" ht="23.85" hidden="false" customHeight="false" outlineLevel="0" collapsed="false">
      <c r="A10" s="17" t="s">
        <v>33</v>
      </c>
      <c r="B10" s="17" t="s">
        <v>34</v>
      </c>
      <c r="C10" s="17" t="s">
        <v>35</v>
      </c>
      <c r="D10" s="15"/>
      <c r="E10" s="18" t="n">
        <f aca="false">WORKDAY($B$3,2)</f>
        <v>46329</v>
      </c>
      <c r="F10" s="15" t="s">
        <v>26</v>
      </c>
      <c r="G10" s="15"/>
    </row>
    <row r="11" customFormat="false" ht="23.85" hidden="false" customHeight="false" outlineLevel="0" collapsed="false">
      <c r="A11" s="17" t="s">
        <v>33</v>
      </c>
      <c r="B11" s="17" t="s">
        <v>36</v>
      </c>
      <c r="C11" s="17"/>
      <c r="D11" s="15"/>
      <c r="E11" s="18" t="n">
        <f aca="false">WORKDAY($B$3,2)</f>
        <v>46329</v>
      </c>
      <c r="F11" s="15" t="s">
        <v>26</v>
      </c>
      <c r="G11" s="15"/>
    </row>
    <row r="12" customFormat="false" ht="23.85" hidden="false" customHeight="false" outlineLevel="0" collapsed="false">
      <c r="A12" s="17" t="s">
        <v>33</v>
      </c>
      <c r="B12" s="17" t="s">
        <v>37</v>
      </c>
      <c r="C12" s="17" t="s">
        <v>38</v>
      </c>
      <c r="D12" s="15"/>
      <c r="E12" s="18" t="n">
        <f aca="false">WORKDAY($B$3,2)</f>
        <v>46329</v>
      </c>
      <c r="F12" s="15" t="s">
        <v>26</v>
      </c>
      <c r="G12" s="15"/>
    </row>
    <row r="13" customFormat="false" ht="23.85" hidden="false" customHeight="false" outlineLevel="0" collapsed="false">
      <c r="A13" s="17" t="s">
        <v>33</v>
      </c>
      <c r="B13" s="17" t="s">
        <v>39</v>
      </c>
      <c r="C13" s="17" t="s">
        <v>40</v>
      </c>
      <c r="D13" s="15"/>
      <c r="E13" s="18" t="n">
        <f aca="false">WORKDAY($B$3,2)</f>
        <v>46329</v>
      </c>
      <c r="F13" s="15" t="s">
        <v>26</v>
      </c>
      <c r="G13" s="15"/>
    </row>
    <row r="14" customFormat="false" ht="23.85" hidden="false" customHeight="false" outlineLevel="0" collapsed="false">
      <c r="A14" s="17" t="s">
        <v>33</v>
      </c>
      <c r="B14" s="17" t="s">
        <v>41</v>
      </c>
      <c r="C14" s="17" t="s">
        <v>42</v>
      </c>
      <c r="D14" s="15"/>
      <c r="E14" s="18" t="n">
        <f aca="false">WORKDAY($B$3,2)</f>
        <v>46329</v>
      </c>
      <c r="F14" s="15" t="s">
        <v>26</v>
      </c>
      <c r="G14" s="15"/>
    </row>
    <row r="15" customFormat="false" ht="23.85" hidden="false" customHeight="false" outlineLevel="0" collapsed="false">
      <c r="A15" s="17" t="s">
        <v>33</v>
      </c>
      <c r="B15" s="17" t="s">
        <v>43</v>
      </c>
      <c r="C15" s="17" t="s">
        <v>44</v>
      </c>
      <c r="D15" s="15"/>
      <c r="E15" s="18" t="n">
        <f aca="false">WORKDAY($B$3,2)</f>
        <v>46329</v>
      </c>
      <c r="F15" s="15" t="s">
        <v>26</v>
      </c>
      <c r="G15" s="15"/>
    </row>
    <row r="16" customFormat="false" ht="35.05" hidden="false" customHeight="false" outlineLevel="0" collapsed="false">
      <c r="A16" s="12" t="s">
        <v>45</v>
      </c>
      <c r="B16" s="12" t="s">
        <v>46</v>
      </c>
      <c r="C16" s="12" t="s">
        <v>47</v>
      </c>
      <c r="D16" s="15"/>
      <c r="E16" s="16" t="n">
        <f aca="false">WORKDAY($B$3,3)</f>
        <v>46330</v>
      </c>
      <c r="F16" s="15" t="s">
        <v>26</v>
      </c>
      <c r="G16" s="15"/>
    </row>
    <row r="17" customFormat="false" ht="35.05" hidden="false" customHeight="false" outlineLevel="0" collapsed="false">
      <c r="A17" s="12" t="s">
        <v>45</v>
      </c>
      <c r="B17" s="12" t="s">
        <v>48</v>
      </c>
      <c r="C17" s="12" t="s">
        <v>49</v>
      </c>
      <c r="D17" s="15"/>
      <c r="E17" s="16" t="n">
        <f aca="false">WORKDAY($B$3,3)</f>
        <v>46330</v>
      </c>
      <c r="F17" s="15" t="s">
        <v>26</v>
      </c>
      <c r="G17" s="15"/>
    </row>
    <row r="18" customFormat="false" ht="35.05" hidden="false" customHeight="false" outlineLevel="0" collapsed="false">
      <c r="A18" s="12" t="s">
        <v>45</v>
      </c>
      <c r="B18" s="12" t="s">
        <v>50</v>
      </c>
      <c r="C18" s="12" t="s">
        <v>51</v>
      </c>
      <c r="D18" s="15"/>
      <c r="E18" s="16" t="n">
        <f aca="false">WORKDAY($B$3,3)</f>
        <v>46330</v>
      </c>
      <c r="F18" s="15" t="s">
        <v>26</v>
      </c>
      <c r="G18" s="15"/>
    </row>
    <row r="19" customFormat="false" ht="35.05" hidden="false" customHeight="false" outlineLevel="0" collapsed="false">
      <c r="A19" s="12" t="s">
        <v>45</v>
      </c>
      <c r="B19" s="12" t="s">
        <v>52</v>
      </c>
      <c r="C19" s="12" t="s">
        <v>53</v>
      </c>
      <c r="D19" s="15"/>
      <c r="E19" s="16" t="n">
        <f aca="false">WORKDAY($B$3,3)</f>
        <v>46330</v>
      </c>
      <c r="F19" s="15" t="s">
        <v>26</v>
      </c>
      <c r="G19" s="15"/>
    </row>
    <row r="20" customFormat="false" ht="35.05" hidden="false" customHeight="false" outlineLevel="0" collapsed="false">
      <c r="A20" s="12" t="s">
        <v>45</v>
      </c>
      <c r="B20" s="12" t="s">
        <v>54</v>
      </c>
      <c r="C20" s="12" t="s">
        <v>55</v>
      </c>
      <c r="D20" s="15"/>
      <c r="E20" s="16" t="n">
        <f aca="false">WORKDAY($B$3,3)</f>
        <v>46330</v>
      </c>
      <c r="F20" s="15" t="s">
        <v>26</v>
      </c>
      <c r="G20" s="15"/>
    </row>
    <row r="21" customFormat="false" ht="35.05" hidden="false" customHeight="false" outlineLevel="0" collapsed="false">
      <c r="A21" s="17" t="s">
        <v>56</v>
      </c>
      <c r="B21" s="17" t="s">
        <v>57</v>
      </c>
      <c r="C21" s="17" t="s">
        <v>58</v>
      </c>
      <c r="D21" s="15"/>
      <c r="E21" s="18" t="n">
        <f aca="false">WORKDAY($B$3,4)</f>
        <v>46331</v>
      </c>
      <c r="F21" s="15" t="s">
        <v>26</v>
      </c>
      <c r="G21" s="15"/>
    </row>
    <row r="22" customFormat="false" ht="35.05" hidden="false" customHeight="false" outlineLevel="0" collapsed="false">
      <c r="A22" s="17" t="s">
        <v>56</v>
      </c>
      <c r="B22" s="17" t="s">
        <v>59</v>
      </c>
      <c r="C22" s="17"/>
      <c r="D22" s="15"/>
      <c r="E22" s="18" t="n">
        <f aca="false">WORKDAY($B$3,4)</f>
        <v>46331</v>
      </c>
      <c r="F22" s="15" t="s">
        <v>26</v>
      </c>
      <c r="G22" s="15"/>
    </row>
    <row r="23" customFormat="false" ht="35.05" hidden="false" customHeight="false" outlineLevel="0" collapsed="false">
      <c r="A23" s="17" t="s">
        <v>56</v>
      </c>
      <c r="B23" s="17" t="s">
        <v>60</v>
      </c>
      <c r="C23" s="17"/>
      <c r="D23" s="15"/>
      <c r="E23" s="18" t="n">
        <f aca="false">WORKDAY($B$3,4)</f>
        <v>46331</v>
      </c>
      <c r="F23" s="15" t="s">
        <v>26</v>
      </c>
      <c r="G23" s="15"/>
    </row>
    <row r="24" customFormat="false" ht="35.05" hidden="false" customHeight="false" outlineLevel="0" collapsed="false">
      <c r="A24" s="17" t="s">
        <v>56</v>
      </c>
      <c r="B24" s="17" t="s">
        <v>61</v>
      </c>
      <c r="C24" s="17"/>
      <c r="D24" s="15"/>
      <c r="E24" s="18" t="n">
        <f aca="false">WORKDAY($B$3,4)</f>
        <v>46331</v>
      </c>
      <c r="F24" s="15" t="s">
        <v>26</v>
      </c>
      <c r="G24" s="15"/>
    </row>
    <row r="25" customFormat="false" ht="35.05" hidden="false" customHeight="false" outlineLevel="0" collapsed="false">
      <c r="A25" s="12" t="s">
        <v>62</v>
      </c>
      <c r="B25" s="12" t="s">
        <v>63</v>
      </c>
      <c r="C25" s="12" t="s">
        <v>64</v>
      </c>
      <c r="D25" s="15"/>
      <c r="E25" s="16" t="n">
        <f aca="false">WORKDAY($B$3,5)</f>
        <v>46332</v>
      </c>
      <c r="F25" s="15" t="s">
        <v>26</v>
      </c>
      <c r="G25" s="15"/>
    </row>
    <row r="26" customFormat="false" ht="35.05" hidden="false" customHeight="false" outlineLevel="0" collapsed="false">
      <c r="A26" s="12" t="s">
        <v>62</v>
      </c>
      <c r="B26" s="12" t="s">
        <v>65</v>
      </c>
      <c r="C26" s="12"/>
      <c r="D26" s="15"/>
      <c r="E26" s="16" t="n">
        <f aca="false">WORKDAY($B$3,5)</f>
        <v>46332</v>
      </c>
      <c r="F26" s="15" t="s">
        <v>26</v>
      </c>
      <c r="G26" s="15"/>
    </row>
    <row r="27" customFormat="false" ht="35.05" hidden="false" customHeight="false" outlineLevel="0" collapsed="false">
      <c r="A27" s="12" t="s">
        <v>62</v>
      </c>
      <c r="B27" s="12" t="s">
        <v>66</v>
      </c>
      <c r="C27" s="12"/>
      <c r="D27" s="15"/>
      <c r="E27" s="16" t="n">
        <f aca="false">WORKDAY($B$3,5)</f>
        <v>46332</v>
      </c>
      <c r="F27" s="15" t="s">
        <v>26</v>
      </c>
      <c r="G27" s="15"/>
    </row>
    <row r="28" customFormat="false" ht="35.05" hidden="false" customHeight="false" outlineLevel="0" collapsed="false">
      <c r="A28" s="12" t="s">
        <v>62</v>
      </c>
      <c r="B28" s="12" t="s">
        <v>67</v>
      </c>
      <c r="C28" s="12" t="s">
        <v>68</v>
      </c>
      <c r="D28" s="15"/>
      <c r="E28" s="16" t="n">
        <f aca="false">WORKDAY($B$3,5)</f>
        <v>46332</v>
      </c>
      <c r="F28" s="15" t="s">
        <v>26</v>
      </c>
      <c r="G28" s="15"/>
    </row>
    <row r="29" customFormat="false" ht="35.05" hidden="false" customHeight="false" outlineLevel="0" collapsed="false">
      <c r="A29" s="12" t="s">
        <v>62</v>
      </c>
      <c r="B29" s="12" t="s">
        <v>69</v>
      </c>
      <c r="C29" s="12" t="s">
        <v>70</v>
      </c>
      <c r="D29" s="15"/>
      <c r="E29" s="16" t="n">
        <f aca="false">WORKDAY($B$3,5)</f>
        <v>46332</v>
      </c>
      <c r="F29" s="15" t="s">
        <v>26</v>
      </c>
      <c r="G29" s="15"/>
    </row>
    <row r="31" customFormat="false" ht="15" hidden="false" customHeight="false" outlineLevel="0" collapsed="false">
      <c r="A31" s="7" t="s">
        <v>71</v>
      </c>
      <c r="B31" s="19" t="str">
        <f aca="false">COUNTIF(F6:F29,"Done")&amp;" of "&amp;(ROWS(F6:F29)-COUNTIF(F6:F29,"Not needed"))&amp;" steps done"</f>
        <v>0 of 24 steps done</v>
      </c>
    </row>
  </sheetData>
  <conditionalFormatting sqref="F6:F29">
    <cfRule type="cellIs" priority="2" operator="equal" aboveAverage="0" equalAverage="0" bottom="0" percent="0" rank="0" text="" dxfId="0">
      <formula>"Done"</formula>
    </cfRule>
    <cfRule type="cellIs" priority="3" operator="equal" aboveAverage="0" equalAverage="0" bottom="0" percent="0" rank="0" text="" dxfId="1">
      <formula>"In progress"</formula>
    </cfRule>
  </conditionalFormatting>
  <conditionalFormatting sqref="E6:E29">
    <cfRule type="expression" priority="4" aboveAverage="0" equalAverage="0" bottom="0" percent="0" rank="0" text="" dxfId="2">
      <formula>AND(E6&lt;TODAY(),F6&lt;&gt;"Done",F6&lt;&gt;"Not needed")</formula>
    </cfRule>
  </conditionalFormatting>
  <dataValidations count="2">
    <dataValidation allowBlank="true" error="Pick from the list" errorStyle="stop" errorTitle="Not on the list" operator="between" showDropDown="false" showErrorMessage="false" showInputMessage="false" sqref="F6:F29" type="list">
      <formula1>"Not started,In progress,Done,Not needed"</formula1>
      <formula2>0</formula2>
    </dataValidation>
    <dataValidation allowBlank="true" error="Pick from the list" errorStyle="stop" errorTitle="Not on the list" operator="between" showDropDown="false" showErrorMessage="false" showInputMessage="false" sqref="D6:D29" type="list">
      <formula1>"Founder,Accountant,CA,Finance lead,HR,Payroll provider,Ops"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46"/>
    <col collapsed="false" customWidth="true" hidden="false" outlineLevel="0" max="3" min="3" style="1" width="18"/>
    <col collapsed="false" customWidth="true" hidden="false" outlineLevel="0" max="4" min="4" style="1" width="14"/>
    <col collapsed="false" customWidth="true" hidden="false" outlineLevel="0" max="5" min="5" style="1" width="18"/>
    <col collapsed="false" customWidth="true" hidden="false" outlineLevel="0" max="6" min="6" style="1" width="30"/>
  </cols>
  <sheetData>
    <row r="1" customFormat="false" ht="17.35" hidden="false" customHeight="false" outlineLevel="0" collapsed="false">
      <c r="A1" s="11" t="s">
        <v>72</v>
      </c>
    </row>
    <row r="2" customFormat="false" ht="15" hidden="false" customHeight="false" outlineLevel="0" collapsed="false">
      <c r="A2" s="9" t="s">
        <v>73</v>
      </c>
    </row>
    <row r="4" customFormat="false" ht="30" hidden="false" customHeight="true" outlineLevel="0" collapsed="false">
      <c r="A4" s="14" t="s">
        <v>74</v>
      </c>
      <c r="B4" s="14" t="s">
        <v>75</v>
      </c>
      <c r="C4" s="14" t="s">
        <v>76</v>
      </c>
      <c r="D4" s="14" t="s">
        <v>77</v>
      </c>
      <c r="E4" s="14" t="s">
        <v>78</v>
      </c>
      <c r="F4" s="14" t="s">
        <v>79</v>
      </c>
    </row>
    <row r="5" customFormat="false" ht="23.85" hidden="false" customHeight="false" outlineLevel="0" collapsed="false">
      <c r="A5" s="12" t="s">
        <v>80</v>
      </c>
      <c r="B5" s="15" t="s">
        <v>81</v>
      </c>
      <c r="C5" s="20" t="n">
        <v>60000</v>
      </c>
      <c r="D5" s="15" t="n">
        <v>1</v>
      </c>
      <c r="E5" s="21" t="n">
        <f aca="false">ROUND(C5/D5,0)</f>
        <v>60000</v>
      </c>
      <c r="F5" s="12" t="s">
        <v>82</v>
      </c>
    </row>
    <row r="6" customFormat="false" ht="15" hidden="false" customHeight="false" outlineLevel="0" collapsed="false">
      <c r="A6" s="17" t="s">
        <v>83</v>
      </c>
      <c r="B6" s="15" t="s">
        <v>84</v>
      </c>
      <c r="C6" s="20" t="n">
        <v>240000</v>
      </c>
      <c r="D6" s="15" t="n">
        <v>12</v>
      </c>
      <c r="E6" s="22" t="n">
        <f aca="false">ROUND(C6/D6,0)</f>
        <v>20000</v>
      </c>
      <c r="F6" s="17"/>
    </row>
    <row r="7" customFormat="false" ht="15" hidden="false" customHeight="false" outlineLevel="0" collapsed="false">
      <c r="A7" s="12" t="s">
        <v>85</v>
      </c>
      <c r="B7" s="15" t="s">
        <v>86</v>
      </c>
      <c r="C7" s="20" t="n">
        <v>480000</v>
      </c>
      <c r="D7" s="15" t="n">
        <v>36</v>
      </c>
      <c r="E7" s="21" t="n">
        <f aca="false">ROUND(C7/D7,0)</f>
        <v>13333</v>
      </c>
      <c r="F7" s="12"/>
    </row>
    <row r="8" customFormat="false" ht="15" hidden="false" customHeight="false" outlineLevel="0" collapsed="false">
      <c r="A8" s="17" t="s">
        <v>87</v>
      </c>
      <c r="B8" s="15" t="s">
        <v>88</v>
      </c>
      <c r="C8" s="20" t="n">
        <v>600000</v>
      </c>
      <c r="D8" s="15" t="n">
        <v>12</v>
      </c>
      <c r="E8" s="22" t="n">
        <f aca="false">ROUND(C8/D8,0)</f>
        <v>50000</v>
      </c>
      <c r="F8" s="17" t="s">
        <v>89</v>
      </c>
    </row>
    <row r="9" customFormat="false" ht="15" hidden="false" customHeight="false" outlineLevel="0" collapsed="false">
      <c r="A9" s="15"/>
      <c r="B9" s="15"/>
      <c r="C9" s="20"/>
      <c r="D9" s="15"/>
      <c r="E9" s="21" t="str">
        <f aca="false">IF(OR(C9="",D9=""),"",ROUND(C9/D9,0))</f>
        <v/>
      </c>
      <c r="F9" s="15"/>
    </row>
    <row r="10" customFormat="false" ht="15" hidden="false" customHeight="false" outlineLevel="0" collapsed="false">
      <c r="A10" s="15"/>
      <c r="B10" s="15"/>
      <c r="C10" s="20"/>
      <c r="D10" s="15"/>
      <c r="E10" s="21" t="str">
        <f aca="false">IF(OR(C10="",D10=""),"",ROUND(C10/D10,0))</f>
        <v/>
      </c>
      <c r="F10" s="15"/>
    </row>
    <row r="11" customFormat="false" ht="15" hidden="false" customHeight="false" outlineLevel="0" collapsed="false">
      <c r="A11" s="15"/>
      <c r="B11" s="15"/>
      <c r="C11" s="20"/>
      <c r="D11" s="15"/>
      <c r="E11" s="21" t="str">
        <f aca="false">IF(OR(C11="",D11=""),"",ROUND(C11/D11,0))</f>
        <v/>
      </c>
      <c r="F11" s="15"/>
    </row>
    <row r="12" customFormat="false" ht="15" hidden="false" customHeight="false" outlineLevel="0" collapsed="false">
      <c r="A12" s="15"/>
      <c r="B12" s="15"/>
      <c r="C12" s="20"/>
      <c r="D12" s="15"/>
      <c r="E12" s="21" t="str">
        <f aca="false">IF(OR(C12="",D12=""),"",ROUND(C12/D12,0))</f>
        <v/>
      </c>
      <c r="F12" s="15"/>
    </row>
    <row r="13" customFormat="false" ht="15" hidden="false" customHeight="false" outlineLevel="0" collapsed="false">
      <c r="A13" s="15"/>
      <c r="B13" s="15"/>
      <c r="C13" s="20"/>
      <c r="D13" s="15"/>
      <c r="E13" s="21" t="str">
        <f aca="false">IF(OR(C13="",D13=""),"",ROUND(C13/D13,0))</f>
        <v/>
      </c>
      <c r="F13" s="15"/>
    </row>
    <row r="14" customFormat="false" ht="15" hidden="false" customHeight="false" outlineLevel="0" collapsed="false">
      <c r="A14" s="15"/>
      <c r="B14" s="15"/>
      <c r="C14" s="20"/>
      <c r="D14" s="15"/>
      <c r="E14" s="21" t="str">
        <f aca="false">IF(OR(C14="",D14=""),"",ROUND(C14/D14,0))</f>
        <v/>
      </c>
      <c r="F14" s="1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4" min="2" style="1" width="16"/>
    <col collapsed="false" customWidth="true" hidden="false" outlineLevel="0" max="7" min="5" style="1" width="12"/>
    <col collapsed="false" customWidth="true" hidden="false" outlineLevel="0" max="8" min="8" style="1" width="40"/>
  </cols>
  <sheetData>
    <row r="1" customFormat="false" ht="17.35" hidden="false" customHeight="false" outlineLevel="0" collapsed="false">
      <c r="A1" s="11" t="s">
        <v>90</v>
      </c>
    </row>
    <row r="2" customFormat="false" ht="15" hidden="false" customHeight="false" outlineLevel="0" collapsed="false">
      <c r="A2" s="9" t="s">
        <v>91</v>
      </c>
    </row>
    <row r="3" customFormat="false" ht="15" hidden="false" customHeight="false" outlineLevel="0" collapsed="false">
      <c r="A3" s="12" t="s">
        <v>92</v>
      </c>
      <c r="B3" s="23" t="n">
        <v>0.1</v>
      </c>
      <c r="D3" s="8" t="s">
        <v>93</v>
      </c>
      <c r="E3" s="24" t="n">
        <v>50000</v>
      </c>
    </row>
    <row r="5" customFormat="false" ht="30" hidden="false" customHeight="true" outlineLevel="0" collapsed="false">
      <c r="A5" s="14" t="s">
        <v>94</v>
      </c>
      <c r="B5" s="14" t="s">
        <v>78</v>
      </c>
      <c r="C5" s="14" t="s">
        <v>95</v>
      </c>
      <c r="D5" s="14" t="s">
        <v>96</v>
      </c>
      <c r="E5" s="14" t="s">
        <v>97</v>
      </c>
      <c r="F5" s="14" t="s">
        <v>98</v>
      </c>
      <c r="G5" s="14" t="s">
        <v>99</v>
      </c>
      <c r="H5" s="14" t="s">
        <v>100</v>
      </c>
    </row>
    <row r="6" customFormat="false" ht="15" hidden="false" customHeight="false" outlineLevel="0" collapsed="false">
      <c r="A6" s="12" t="s">
        <v>101</v>
      </c>
      <c r="B6" s="20" t="n">
        <v>3840000</v>
      </c>
      <c r="C6" s="20" t="n">
        <v>3500000</v>
      </c>
      <c r="D6" s="20" t="n">
        <v>3500000</v>
      </c>
      <c r="E6" s="25" t="n">
        <f aca="false">IF(OR(B6="",C6="",C6=0),"",B6/C6-1)</f>
        <v>0.0971428571428572</v>
      </c>
      <c r="F6" s="25" t="n">
        <f aca="false">IF(OR(B6="",D6="",D6=0),"",B6/D6-1)</f>
        <v>0.0971428571428572</v>
      </c>
      <c r="G6" s="12" t="str">
        <f aca="false">IF(B6="","",IF(OR(AND(C6&lt;&gt;"",OR(ABS(B6-C6)&gt;$E$3,AND(C6&lt;&gt;0,ABS(B6/C6-1)&gt;$B$3))),AND(D6&lt;&gt;"",OR(ABS(B6-D6)&gt;$E$3,AND(D6&lt;&gt;0,ABS(B6/D6-1)&gt;$B$3)))),"Explain",""))</f>
        <v>Explain</v>
      </c>
      <c r="H6" s="15"/>
    </row>
    <row r="7" customFormat="false" ht="15" hidden="false" customHeight="false" outlineLevel="0" collapsed="false">
      <c r="A7" s="17" t="s">
        <v>102</v>
      </c>
      <c r="B7" s="20"/>
      <c r="C7" s="20"/>
      <c r="D7" s="20"/>
      <c r="E7" s="26" t="str">
        <f aca="false">IF(OR(B7="",C7="",C7=0),"",B7/C7-1)</f>
        <v/>
      </c>
      <c r="F7" s="26" t="str">
        <f aca="false">IF(OR(B7="",D7="",D7=0),"",B7/D7-1)</f>
        <v/>
      </c>
      <c r="G7" s="17" t="str">
        <f aca="false">IF(B7="","",IF(OR(AND(C7&lt;&gt;"",OR(ABS(B7-C7)&gt;$E$3,AND(C7&lt;&gt;0,ABS(B7/C7-1)&gt;$B$3))),AND(D7&lt;&gt;"",OR(ABS(B7-D7)&gt;$E$3,AND(D7&lt;&gt;0,ABS(B7/D7-1)&gt;$B$3)))),"Explain",""))</f>
        <v/>
      </c>
      <c r="H7" s="15"/>
    </row>
    <row r="8" customFormat="false" ht="15" hidden="false" customHeight="false" outlineLevel="0" collapsed="false">
      <c r="A8" s="12" t="s">
        <v>103</v>
      </c>
      <c r="B8" s="20"/>
      <c r="C8" s="20"/>
      <c r="D8" s="20"/>
      <c r="E8" s="25" t="str">
        <f aca="false">IF(OR(B8="",C8="",C8=0),"",B8/C8-1)</f>
        <v/>
      </c>
      <c r="F8" s="25" t="str">
        <f aca="false">IF(OR(B8="",D8="",D8=0),"",B8/D8-1)</f>
        <v/>
      </c>
      <c r="G8" s="12" t="str">
        <f aca="false">IF(B8="","",IF(OR(AND(C8&lt;&gt;"",OR(ABS(B8-C8)&gt;$E$3,AND(C8&lt;&gt;0,ABS(B8/C8-1)&gt;$B$3))),AND(D8&lt;&gt;"",OR(ABS(B8-D8)&gt;$E$3,AND(D8&lt;&gt;0,ABS(B8/D8-1)&gt;$B$3)))),"Explain",""))</f>
        <v/>
      </c>
      <c r="H8" s="15"/>
    </row>
    <row r="9" customFormat="false" ht="15" hidden="false" customHeight="false" outlineLevel="0" collapsed="false">
      <c r="A9" s="17" t="s">
        <v>104</v>
      </c>
      <c r="B9" s="20"/>
      <c r="C9" s="20"/>
      <c r="D9" s="20"/>
      <c r="E9" s="26" t="str">
        <f aca="false">IF(OR(B9="",C9="",C9=0),"",B9/C9-1)</f>
        <v/>
      </c>
      <c r="F9" s="26" t="str">
        <f aca="false">IF(OR(B9="",D9="",D9=0),"",B9/D9-1)</f>
        <v/>
      </c>
      <c r="G9" s="17" t="str">
        <f aca="false">IF(B9="","",IF(OR(AND(C9&lt;&gt;"",OR(ABS(B9-C9)&gt;$E$3,AND(C9&lt;&gt;0,ABS(B9/C9-1)&gt;$B$3))),AND(D9&lt;&gt;"",OR(ABS(B9-D9)&gt;$E$3,AND(D9&lt;&gt;0,ABS(B9/D9-1)&gt;$B$3)))),"Explain",""))</f>
        <v/>
      </c>
      <c r="H9" s="15"/>
    </row>
    <row r="10" customFormat="false" ht="15" hidden="false" customHeight="false" outlineLevel="0" collapsed="false">
      <c r="A10" s="12" t="s">
        <v>105</v>
      </c>
      <c r="B10" s="20"/>
      <c r="C10" s="20"/>
      <c r="D10" s="20"/>
      <c r="E10" s="25" t="str">
        <f aca="false">IF(OR(B10="",C10="",C10=0),"",B10/C10-1)</f>
        <v/>
      </c>
      <c r="F10" s="25" t="str">
        <f aca="false">IF(OR(B10="",D10="",D10=0),"",B10/D10-1)</f>
        <v/>
      </c>
      <c r="G10" s="12" t="str">
        <f aca="false">IF(B10="","",IF(OR(AND(C10&lt;&gt;"",OR(ABS(B10-C10)&gt;$E$3,AND(C10&lt;&gt;0,ABS(B10/C10-1)&gt;$B$3))),AND(D10&lt;&gt;"",OR(ABS(B10-D10)&gt;$E$3,AND(D10&lt;&gt;0,ABS(B10/D10-1)&gt;$B$3)))),"Explain",""))</f>
        <v/>
      </c>
      <c r="H10" s="15"/>
    </row>
    <row r="11" customFormat="false" ht="15" hidden="false" customHeight="false" outlineLevel="0" collapsed="false">
      <c r="A11" s="17" t="s">
        <v>106</v>
      </c>
      <c r="B11" s="20"/>
      <c r="C11" s="20"/>
      <c r="D11" s="20"/>
      <c r="E11" s="26" t="str">
        <f aca="false">IF(OR(B11="",C11="",C11=0),"",B11/C11-1)</f>
        <v/>
      </c>
      <c r="F11" s="26" t="str">
        <f aca="false">IF(OR(B11="",D11="",D11=0),"",B11/D11-1)</f>
        <v/>
      </c>
      <c r="G11" s="17" t="str">
        <f aca="false">IF(B11="","",IF(OR(AND(C11&lt;&gt;"",OR(ABS(B11-C11)&gt;$E$3,AND(C11&lt;&gt;0,ABS(B11/C11-1)&gt;$B$3))),AND(D11&lt;&gt;"",OR(ABS(B11-D11)&gt;$E$3,AND(D11&lt;&gt;0,ABS(B11/D11-1)&gt;$B$3)))),"Explain",""))</f>
        <v/>
      </c>
      <c r="H11" s="15"/>
    </row>
    <row r="12" customFormat="false" ht="15" hidden="false" customHeight="false" outlineLevel="0" collapsed="false">
      <c r="A12" s="12" t="s">
        <v>107</v>
      </c>
      <c r="B12" s="20"/>
      <c r="C12" s="20"/>
      <c r="D12" s="20"/>
      <c r="E12" s="25" t="str">
        <f aca="false">IF(OR(B12="",C12="",C12=0),"",B12/C12-1)</f>
        <v/>
      </c>
      <c r="F12" s="25" t="str">
        <f aca="false">IF(OR(B12="",D12="",D12=0),"",B12/D12-1)</f>
        <v/>
      </c>
      <c r="G12" s="12" t="str">
        <f aca="false">IF(B12="","",IF(OR(AND(C12&lt;&gt;"",OR(ABS(B12-C12)&gt;$E$3,AND(C12&lt;&gt;0,ABS(B12/C12-1)&gt;$B$3))),AND(D12&lt;&gt;"",OR(ABS(B12-D12)&gt;$E$3,AND(D12&lt;&gt;0,ABS(B12/D12-1)&gt;$B$3)))),"Explain",""))</f>
        <v/>
      </c>
      <c r="H12" s="15"/>
    </row>
    <row r="13" customFormat="false" ht="15" hidden="false" customHeight="false" outlineLevel="0" collapsed="false">
      <c r="A13" s="17" t="s">
        <v>108</v>
      </c>
      <c r="B13" s="20"/>
      <c r="C13" s="20"/>
      <c r="D13" s="20"/>
      <c r="E13" s="26" t="str">
        <f aca="false">IF(OR(B13="",C13="",C13=0),"",B13/C13-1)</f>
        <v/>
      </c>
      <c r="F13" s="26" t="str">
        <f aca="false">IF(OR(B13="",D13="",D13=0),"",B13/D13-1)</f>
        <v/>
      </c>
      <c r="G13" s="17" t="str">
        <f aca="false">IF(B13="","",IF(OR(AND(C13&lt;&gt;"",OR(ABS(B13-C13)&gt;$E$3,AND(C13&lt;&gt;0,ABS(B13/C13-1)&gt;$B$3))),AND(D13&lt;&gt;"",OR(ABS(B13-D13)&gt;$E$3,AND(D13&lt;&gt;0,ABS(B13/D13-1)&gt;$B$3)))),"Explain",""))</f>
        <v/>
      </c>
      <c r="H13" s="15"/>
    </row>
    <row r="14" customFormat="false" ht="15" hidden="false" customHeight="false" outlineLevel="0" collapsed="false">
      <c r="A14" s="12" t="s">
        <v>109</v>
      </c>
      <c r="B14" s="20"/>
      <c r="C14" s="20"/>
      <c r="D14" s="20"/>
      <c r="E14" s="25" t="str">
        <f aca="false">IF(OR(B14="",C14="",C14=0),"",B14/C14-1)</f>
        <v/>
      </c>
      <c r="F14" s="25" t="str">
        <f aca="false">IF(OR(B14="",D14="",D14=0),"",B14/D14-1)</f>
        <v/>
      </c>
      <c r="G14" s="12" t="str">
        <f aca="false">IF(B14="","",IF(OR(AND(C14&lt;&gt;"",OR(ABS(B14-C14)&gt;$E$3,AND(C14&lt;&gt;0,ABS(B14/C14-1)&gt;$B$3))),AND(D14&lt;&gt;"",OR(ABS(B14-D14)&gt;$E$3,AND(D14&lt;&gt;0,ABS(B14/D14-1)&gt;$B$3)))),"Explain",""))</f>
        <v/>
      </c>
      <c r="H14" s="15"/>
    </row>
    <row r="15" customFormat="false" ht="15" hidden="false" customHeight="false" outlineLevel="0" collapsed="false">
      <c r="A15" s="17" t="s">
        <v>110</v>
      </c>
      <c r="B15" s="20"/>
      <c r="C15" s="20"/>
      <c r="D15" s="20"/>
      <c r="E15" s="26" t="str">
        <f aca="false">IF(OR(B15="",C15="",C15=0),"",B15/C15-1)</f>
        <v/>
      </c>
      <c r="F15" s="26" t="str">
        <f aca="false">IF(OR(B15="",D15="",D15=0),"",B15/D15-1)</f>
        <v/>
      </c>
      <c r="G15" s="17" t="str">
        <f aca="false">IF(B15="","",IF(OR(AND(C15&lt;&gt;"",OR(ABS(B15-C15)&gt;$E$3,AND(C15&lt;&gt;0,ABS(B15/C15-1)&gt;$B$3))),AND(D15&lt;&gt;"",OR(ABS(B15-D15)&gt;$E$3,AND(D15&lt;&gt;0,ABS(B15/D15-1)&gt;$B$3)))),"Explain",""))</f>
        <v/>
      </c>
      <c r="H15" s="15"/>
    </row>
    <row r="17" customFormat="false" ht="15" hidden="false" customHeight="false" outlineLevel="0" collapsed="false">
      <c r="A17" s="9" t="s">
        <v>111</v>
      </c>
    </row>
  </sheetData>
  <conditionalFormatting sqref="G6:G15">
    <cfRule type="cellIs" priority="2" operator="equal" aboveAverage="0" equalAverage="0" bottom="0" percent="0" rank="0" text="" dxfId="2">
      <formula>"Explain"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30"/>
    <col collapsed="false" customWidth="true" hidden="false" outlineLevel="0" max="3" min="3" style="1" width="50"/>
  </cols>
  <sheetData>
    <row r="1" customFormat="false" ht="17.35" hidden="false" customHeight="false" outlineLevel="0" collapsed="false">
      <c r="A1" s="11" t="s">
        <v>112</v>
      </c>
    </row>
    <row r="2" customFormat="false" ht="15" hidden="false" customHeight="false" outlineLevel="0" collapsed="false">
      <c r="A2" s="9" t="s">
        <v>113</v>
      </c>
    </row>
    <row r="4" customFormat="false" ht="30" hidden="false" customHeight="true" outlineLevel="0" collapsed="false">
      <c r="A4" s="14" t="s">
        <v>114</v>
      </c>
      <c r="B4" s="14" t="s">
        <v>115</v>
      </c>
      <c r="C4" s="14" t="s">
        <v>79</v>
      </c>
    </row>
    <row r="5" customFormat="false" ht="23.85" hidden="false" customHeight="false" outlineLevel="0" collapsed="false">
      <c r="A5" s="12" t="s">
        <v>116</v>
      </c>
      <c r="B5" s="12" t="s">
        <v>117</v>
      </c>
      <c r="C5" s="12" t="s">
        <v>118</v>
      </c>
    </row>
    <row r="6" customFormat="false" ht="15" hidden="false" customHeight="false" outlineLevel="0" collapsed="false">
      <c r="A6" s="17" t="s">
        <v>119</v>
      </c>
      <c r="B6" s="17" t="s">
        <v>120</v>
      </c>
      <c r="C6" s="17" t="s">
        <v>121</v>
      </c>
    </row>
    <row r="7" customFormat="false" ht="15" hidden="false" customHeight="false" outlineLevel="0" collapsed="false">
      <c r="A7" s="12" t="s">
        <v>122</v>
      </c>
      <c r="B7" s="12" t="s">
        <v>123</v>
      </c>
      <c r="C7" s="12" t="s">
        <v>124</v>
      </c>
    </row>
    <row r="8" customFormat="false" ht="15" hidden="false" customHeight="false" outlineLevel="0" collapsed="false">
      <c r="A8" s="17" t="s">
        <v>125</v>
      </c>
      <c r="B8" s="17" t="s">
        <v>126</v>
      </c>
      <c r="C8" s="17" t="s">
        <v>121</v>
      </c>
    </row>
    <row r="9" customFormat="false" ht="15" hidden="false" customHeight="false" outlineLevel="0" collapsed="false">
      <c r="A9" s="12" t="s">
        <v>127</v>
      </c>
      <c r="B9" s="12" t="s">
        <v>128</v>
      </c>
      <c r="C9" s="12" t="s">
        <v>129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2026-10-20T04:26:22Z</dcterms:created>
  <dc:creator>openpyxl</dc:creator>
  <dc:description/>
  <dc:language>en-US</dc:language>
  <cp:lastModifiedBy/>
  <dcterms:modified xsi:type="dcterms:W3CDTF">2026-10-20T04:26:22Z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