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hecklist" sheetId="2" state="visible" r:id="rId4"/>
    <sheet name="Gratuity" sheetId="3" state="visible" r:id="rId5"/>
    <sheet name="Leave encashment" sheetId="4" state="visible" r:id="rId6"/>
    <sheet name="F&amp;F statemen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<sst xmlns="http://schemas.openxmlformats.org/spreadsheetml/2006/main" count="139" uniqueCount="101">
  <si>
    <t xml:space="preserve">Full and final settlement checklist</t>
  </si>
  <si>
    <t xml:space="preserve">Run an exit correctly and on time: the checklist, the gratuity and leave encashment calculators, and the F&amp;F statement in one file.</t>
  </si>
  <si>
    <t xml:space="preserve">How to use it</t>
  </si>
  <si>
    <t xml:space="preserve">1. Work down the Checklist tab from notice to exit interview. Set an owner and a status for each line.</t>
  </si>
  <si>
    <t xml:space="preserve">2. On the Gratuity tab, fill in last monthly wages, years and months of service and the employee type.</t>
  </si>
  <si>
    <t xml:space="preserve">3. On the Leave encashment tab, fill in unused earned leave and the salary your policy uses.</t>
  </si>
  <si>
    <t xml:space="preserve">4. On the F&amp;F statement tab, fill in the last working day and the amounts. It pulls gratuity and leave encashment through, and shows the dates wages and gratuity are due.</t>
  </si>
  <si>
    <t xml:space="preserve">5. Share the statement with the employee and keep the file for at least three years.</t>
  </si>
  <si>
    <t xml:space="preserve">Cells shaded like this are for you to fill in. Everything else works itself out.</t>
  </si>
  <si>
    <t xml:space="preserve">Since 21 November 2025, wages due to someone leaving must be paid within two working days of their last day. Central and state rules under the labour codes are still being finalised, so confirm with your CA or labour adviser.</t>
  </si>
  <si>
    <t xml:space="preserve">From the 1936 AI blog: 1936ai.com/blog/full-and-final-settlement-checklist</t>
  </si>
  <si>
    <t xml:space="preserve">Last checked 20 October 2026</t>
  </si>
  <si>
    <t xml:space="preserve">General information, not advice. Check with your CA.</t>
  </si>
  <si>
    <t xml:space="preserve">1936 AI · Galley Dataroom · Masthead HR · Margin Ledger</t>
  </si>
  <si>
    <t xml:space="preserve">Exit checklist</t>
  </si>
  <si>
    <t xml:space="preserve">Stage</t>
  </si>
  <si>
    <t xml:space="preserve">Step</t>
  </si>
  <si>
    <t xml:space="preserve">Owner</t>
  </si>
  <si>
    <t xml:space="preserve">Status</t>
  </si>
  <si>
    <t xml:space="preserve">Notes</t>
  </si>
  <si>
    <t xml:space="preserve">Notice and last day</t>
  </si>
  <si>
    <t xml:space="preserve">Resignation or termination letter received and acknowledged in writing</t>
  </si>
  <si>
    <t xml:space="preserve">Not started</t>
  </si>
  <si>
    <t xml:space="preserve">Notice period confirmed from the offer letter or contract</t>
  </si>
  <si>
    <t xml:space="preserve">Last working day agreed, including any notice waiver or buyout</t>
  </si>
  <si>
    <t xml:space="preserve">Handover plan: who takes over what, and by when</t>
  </si>
  <si>
    <t xml:space="preserve">Manager, IT, finance and admin told on the same day, so clearances run in parallel</t>
  </si>
  <si>
    <t xml:space="preserve">Gratuity</t>
  </si>
  <si>
    <t xml:space="preserve">Check eligibility: five years for permanent staff, one year for fixed-term staff</t>
  </si>
  <si>
    <t xml:space="preserve">Use the new wage base: allowances above 50% of total pay are added back</t>
  </si>
  <si>
    <t xml:space="preserve">Apply the formula: 15 days' wages per completed year (part year over six months counts as a full year)</t>
  </si>
  <si>
    <t xml:space="preserve">Apply the ceiling: ₹20 lakh until a new figure is notified</t>
  </si>
  <si>
    <t xml:space="preserve">Pay on time</t>
  </si>
  <si>
    <t xml:space="preserve">Final salary, leave encashment, reimbursements and other wage dues paid within 2 working days of the last working day</t>
  </si>
  <si>
    <t xml:space="preserve">Gratuity paid, usually within 30 days of becoming payable</t>
  </si>
  <si>
    <t xml:space="preserve">Exit date updated with EPFO and PF claim approved</t>
  </si>
  <si>
    <t xml:space="preserve">Documents</t>
  </si>
  <si>
    <t xml:space="preserve">F&amp;F statement, line by line, signed or acknowledged by the employee</t>
  </si>
  <si>
    <t xml:space="preserve">No-dues certificate and asset return receipt</t>
  </si>
  <si>
    <t xml:space="preserve">Relieving letter</t>
  </si>
  <si>
    <t xml:space="preserve">Experience letter with dates and designation</t>
  </si>
  <si>
    <t xml:space="preserve">Form 16 at the end of the year, including the F&amp;F payments</t>
  </si>
  <si>
    <t xml:space="preserve">ESOPs: unvested options lapse; vested ones follow your exercise window</t>
  </si>
  <si>
    <t xml:space="preserve">Exit interview</t>
  </si>
  <si>
    <t xml:space="preserve">Fifteen minutes, ideally with someone other than their manager</t>
  </si>
  <si>
    <t xml:space="preserve">Ask: what should we keep, what should we change, what would have made you stay</t>
  </si>
  <si>
    <t xml:space="preserve">Write down the answers and read them again every quarter</t>
  </si>
  <si>
    <t xml:space="preserve">Done</t>
  </si>
  <si>
    <t xml:space="preserve">Gratuity calculator</t>
  </si>
  <si>
    <t xml:space="preserve">Formula: 15 ÷ 26 × last monthly wages × completed years. Example filled in from the post.</t>
  </si>
  <si>
    <t xml:space="preserve">Last monthly wages (under the Code on Wages)</t>
  </si>
  <si>
    <t xml:space="preserve">Basic plus anything added back by the 50% rule</t>
  </si>
  <si>
    <t xml:space="preserve">Completed years of service</t>
  </si>
  <si>
    <t xml:space="preserve">Extra months of service</t>
  </si>
  <si>
    <t xml:space="preserve">More than six months counts as one more year</t>
  </si>
  <si>
    <t xml:space="preserve">Employee type</t>
  </si>
  <si>
    <t xml:space="preserve">Permanent</t>
  </si>
  <si>
    <t xml:space="preserve">Permanent: 5 years needed. Fixed-term: 1 year</t>
  </si>
  <si>
    <t xml:space="preserve">Gratuity ceiling</t>
  </si>
  <si>
    <t xml:space="preserve">₹20 lakh until a new figure is notified under the code</t>
  </si>
  <si>
    <t xml:space="preserve">Years counted for gratuity</t>
  </si>
  <si>
    <t xml:space="preserve">Part year over six months rounds up</t>
  </si>
  <si>
    <t xml:space="preserve">Total service in years</t>
  </si>
  <si>
    <t xml:space="preserve">Eligible?</t>
  </si>
  <si>
    <t xml:space="preserve">Gratuity before ceiling</t>
  </si>
  <si>
    <t xml:space="preserve">Gratuity payable</t>
  </si>
  <si>
    <t xml:space="preserve">Check: the post's example (₹60,000, 6 years 8 months) gives ₹2,42,308.</t>
  </si>
  <si>
    <t xml:space="preserve">Leave encashment calculator</t>
  </si>
  <si>
    <t xml:space="preserve">Use the salary and divisor your leave policy states. Earned leave is usually encashable; sick and casual leave usually are not.</t>
  </si>
  <si>
    <t xml:space="preserve">Unused earned leave (days)</t>
  </si>
  <si>
    <t xml:space="preserve">Monthly salary used for encashment</t>
  </si>
  <si>
    <t xml:space="preserve">Per your policy: often basic, or basic plus DA</t>
  </si>
  <si>
    <t xml:space="preserve">Days to divide by</t>
  </si>
  <si>
    <t xml:space="preserve">30 or 26, as your policy says</t>
  </si>
  <si>
    <t xml:space="preserve">Leave encashment</t>
  </si>
  <si>
    <t xml:space="preserve">Full and final settlement statement</t>
  </si>
  <si>
    <t xml:space="preserve">Fill in the shaded cells. Gratuity and leave encashment come from their tabs.</t>
  </si>
  <si>
    <t xml:space="preserve">Employee name</t>
  </si>
  <si>
    <t xml:space="preserve">[Name]</t>
  </si>
  <si>
    <t xml:space="preserve">Last working day</t>
  </si>
  <si>
    <t xml:space="preserve">Wages due by (2 working days)</t>
  </si>
  <si>
    <t xml:space="preserve">Counts Monday to Friday. Move it earlier for public holidays</t>
  </si>
  <si>
    <t xml:space="preserve">Gratuity due by (30 days)</t>
  </si>
  <si>
    <t xml:space="preserve">Pay the employee</t>
  </si>
  <si>
    <t xml:space="preserve">Monthly gross salary</t>
  </si>
  <si>
    <t xml:space="preserve">Days in the final month</t>
  </si>
  <si>
    <t xml:space="preserve">Days worked in the final month</t>
  </si>
  <si>
    <t xml:space="preserve">Salary for days worked</t>
  </si>
  <si>
    <t xml:space="preserve">Earned bonus, incentives or variable pay</t>
  </si>
  <si>
    <t xml:space="preserve">Pending expense reimbursements</t>
  </si>
  <si>
    <t xml:space="preserve">Notice pay, if you waived their notice</t>
  </si>
  <si>
    <t xml:space="preserve">Total to pay</t>
  </si>
  <si>
    <t xml:space="preserve">Deduct</t>
  </si>
  <si>
    <t xml:space="preserve">Notice shortfall, only if the contract allows recovery</t>
  </si>
  <si>
    <t xml:space="preserve">Unrecovered salary advances or loans</t>
  </si>
  <si>
    <t xml:space="preserve">Unreturned assets, only with a signed acknowledgement</t>
  </si>
  <si>
    <t xml:space="preserve">TDS on the taxable amounts</t>
  </si>
  <si>
    <t xml:space="preserve">Your payroll or CA works this out</t>
  </si>
  <si>
    <t xml:space="preserve">Professional tax</t>
  </si>
  <si>
    <t xml:space="preserve">Total deductions</t>
  </si>
  <si>
    <t xml:space="preserve">Net amount payable</t>
  </si>
</sst>
</file>

<file path=xl/styles.xml><?xml version="1.0" encoding="utf-8"?>
<styleSheet xmlns="http://schemas.openxmlformats.org/spreadsheetml/2006/main">
  <numFmts count="7">
    <numFmt numFmtId="164" formatCode="General"/>
    <numFmt numFmtId="165" formatCode="[&gt;=10000000]\₹##\,##\,##\,##0;[&gt;=100000]\₹##\,##\,##0;\₹#,##0"/>
    <numFmt numFmtId="166" formatCode="0"/>
    <numFmt numFmtId="167" formatCode="@"/>
    <numFmt numFmtId="168" formatCode="0.00"/>
    <numFmt numFmtId="169" formatCode="0.0"/>
    <numFmt numFmtId="170" formatCode="d\ mmm\ yyyy"/>
  </numFmts>
  <fonts count="14">
    <font>
      <sz val="11"/>
      <color theme="1"/>
      <name val="Calibri"/>
      <family val="2"/>
      <charset val="1"/>
    </font>
    <font>
      <sz val="10"/>
      <name val="Arial"/>
      <family val="0"/>
    </font>
    <font>
      <sz val="10"/>
      <name val="Arial"/>
      <family val="0"/>
    </font>
    <font>
      <sz val="10"/>
      <name val="Arial"/>
      <family val="0"/>
    </font>
    <font>
      <b val="true"/>
      <sz val="18"/>
      <color rgb="FF141414"/>
      <name val="Arial"/>
      <family val="0"/>
      <charset val="1"/>
    </font>
    <font>
      <sz val="11"/>
      <color rgb="FF3D3C39"/>
      <name val="Arial"/>
      <family val="0"/>
      <charset val="1"/>
    </font>
    <font>
      <b val="true"/>
      <sz val="12"/>
      <color rgb="FF141414"/>
      <name val="Arial"/>
      <family val="0"/>
      <charset val="1"/>
    </font>
    <font>
      <sz val="10"/>
      <color rgb="FF141414"/>
      <name val="Arial"/>
      <family val="0"/>
      <charset val="1"/>
    </font>
    <font>
      <b val="true"/>
      <sz val="10"/>
      <color rgb="FF141414"/>
      <name val="Arial"/>
      <family val="0"/>
      <charset val="1"/>
    </font>
    <font>
      <i val="true"/>
      <sz val="9"/>
      <color rgb="FF6F6E69"/>
      <name val="Arial"/>
      <family val="0"/>
      <charset val="1"/>
    </font>
    <font>
      <b val="true"/>
      <sz val="9"/>
      <color rgb="FFE8452C"/>
      <name val="Arial"/>
      <family val="0"/>
      <charset val="1"/>
    </font>
    <font>
      <b val="true"/>
      <sz val="14"/>
      <color rgb="FF141414"/>
      <name val="Arial"/>
      <family val="0"/>
      <charset val="1"/>
    </font>
    <font>
      <b val="true"/>
      <sz val="11"/>
      <color rgb="FFFFFFFF"/>
      <name val="Arial"/>
      <family val="0"/>
      <charset val="1"/>
    </font>
    <font>
      <b val="true"/>
      <sz val="11"/>
      <color rgb="FFE8452C"/>
      <name val="Arial"/>
      <family val="0"/>
      <charset val="1"/>
    </font>
  </fonts>
  <fills count="6">
    <fill>
      <patternFill patternType="none"/>
    </fill>
    <fill>
      <patternFill patternType="gray125"/>
    </fill>
    <fill>
      <patternFill patternType="solid">
        <fgColor rgb="FFFFF4E5"/>
        <bgColor rgb="FFF3F2EE"/>
      </patternFill>
    </fill>
    <fill>
      <patternFill patternType="solid">
        <fgColor rgb="FF141414"/>
        <bgColor rgb="FF000000"/>
      </patternFill>
    </fill>
    <fill>
      <patternFill patternType="solid">
        <fgColor rgb="FFF3F2EE"/>
        <bgColor rgb="FFFFF4E5"/>
      </patternFill>
    </fill>
    <fill>
      <patternFill patternType="solid">
        <fgColor rgb="FFFDE3DE"/>
        <bgColor rgb="FFFFF4E5"/>
      </patternFill>
    </fill>
  </fills>
  <borders count="2">
    <border diagonalUp="false" diagonalDown="false">
      <left/>
      <right/>
      <top/>
      <bottom/>
      <diagonal/>
    </border>
    <border diagonalUp="false" diagonalDown="false">
      <left/>
      <right/>
      <top/>
      <bottom style="thin">
        <color rgb="FFDAD8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7" fillId="2"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3" borderId="0" xfId="0" applyFont="true" applyBorder="false" applyAlignment="true" applyProtection="true">
      <alignment horizontal="general" vertical="center" textRotation="0" wrapText="tru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true" hidden="false"/>
    </xf>
    <xf numFmtId="164" fontId="7" fillId="4" borderId="1" xfId="0" applyFont="true" applyBorder="true" applyAlignment="true" applyProtection="true">
      <alignment horizontal="general" vertical="top" textRotation="0" wrapText="tru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5" fontId="7" fillId="2" borderId="1"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top" textRotation="0" wrapText="true" indent="0" shrinkToFit="false"/>
      <protection locked="true" hidden="false"/>
    </xf>
    <xf numFmtId="166" fontId="7" fillId="2" borderId="1" xfId="0" applyFont="true" applyBorder="true" applyAlignment="true" applyProtection="true">
      <alignment horizontal="general" vertical="bottom" textRotation="0" wrapText="false" indent="0" shrinkToFit="false"/>
      <protection locked="true" hidden="false"/>
    </xf>
    <xf numFmtId="167" fontId="7" fillId="2" borderId="1" xfId="0" applyFont="true" applyBorder="true" applyAlignment="true" applyProtection="true">
      <alignment horizontal="general" vertical="bottom" textRotation="0" wrapText="false" indent="0" shrinkToFit="false"/>
      <protection locked="true" hidden="false"/>
    </xf>
    <xf numFmtId="166" fontId="8" fillId="0" borderId="1" xfId="0" applyFont="true" applyBorder="true" applyAlignment="true" applyProtection="true">
      <alignment horizontal="general" vertical="bottom" textRotation="0" wrapText="false" indent="0" shrinkToFit="false"/>
      <protection locked="true" hidden="false"/>
    </xf>
    <xf numFmtId="168" fontId="8" fillId="0" borderId="1" xfId="0" applyFont="true" applyBorder="true" applyAlignment="true" applyProtection="true">
      <alignment horizontal="general" vertical="bottom" textRotation="0" wrapText="false" indent="0" shrinkToFit="false"/>
      <protection locked="true" hidden="false"/>
    </xf>
    <xf numFmtId="167" fontId="8" fillId="0" borderId="1" xfId="0" applyFont="true" applyBorder="true" applyAlignment="true" applyProtection="true">
      <alignment horizontal="general" vertical="bottom" textRotation="0" wrapText="false" indent="0" shrinkToFit="false"/>
      <protection locked="true" hidden="false"/>
    </xf>
    <xf numFmtId="165" fontId="8" fillId="0" borderId="1" xfId="0" applyFont="true" applyBorder="true" applyAlignment="tru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true" hidden="false"/>
    </xf>
    <xf numFmtId="165" fontId="13" fillId="5" borderId="1" xfId="0" applyFont="true" applyBorder="true" applyAlignment="true" applyProtection="true">
      <alignment horizontal="general" vertical="bottom" textRotation="0" wrapText="false" indent="0" shrinkToFit="false"/>
      <protection locked="true" hidden="false"/>
    </xf>
    <xf numFmtId="169" fontId="7" fillId="2" borderId="1" xfId="0" applyFont="true" applyBorder="true" applyAlignment="true" applyProtection="true">
      <alignment horizontal="general" vertical="bottom" textRotation="0" wrapText="false" indent="0" shrinkToFit="false"/>
      <protection locked="true" hidden="false"/>
    </xf>
    <xf numFmtId="170" fontId="7" fillId="2" borderId="1" xfId="0" applyFont="true" applyBorder="true" applyAlignment="true" applyProtection="true">
      <alignment horizontal="general" vertical="bottom" textRotation="0" wrapText="false" indent="0" shrinkToFit="false"/>
      <protection locked="true" hidden="false"/>
    </xf>
    <xf numFmtId="170" fontId="8"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E3F1E3"/>
        </patternFill>
      </fill>
    </dxf>
    <dxf>
      <fill>
        <patternFill>
          <bgColor rgb="FFFFF4E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E5"/>
      <rgbColor rgb="FFF3F2EE"/>
      <rgbColor rgb="FF660066"/>
      <rgbColor rgb="FFFF8080"/>
      <rgbColor rgb="FF0066CC"/>
      <rgbColor rgb="FFDAD8D0"/>
      <rgbColor rgb="FF000080"/>
      <rgbColor rgb="FFFF00FF"/>
      <rgbColor rgb="FFFFFF00"/>
      <rgbColor rgb="FF00FFFF"/>
      <rgbColor rgb="FF800080"/>
      <rgbColor rgb="FF800000"/>
      <rgbColor rgb="FF008080"/>
      <rgbColor rgb="FF0000FF"/>
      <rgbColor rgb="FF00CCFF"/>
      <rgbColor rgb="FFCCFFFF"/>
      <rgbColor rgb="FFE3F1E3"/>
      <rgbColor rgb="FFFFFF99"/>
      <rgbColor rgb="FF99CCFF"/>
      <rgbColor rgb="FFFF99CC"/>
      <rgbColor rgb="FFCC99FF"/>
      <rgbColor rgb="FFFDE3DE"/>
      <rgbColor rgb="FF3366FF"/>
      <rgbColor rgb="FF33CCCC"/>
      <rgbColor rgb="FF99CC00"/>
      <rgbColor rgb="FFFFCC00"/>
      <rgbColor rgb="FFFF9900"/>
      <rgbColor rgb="FFE8452C"/>
      <rgbColor rgb="FF6F6E69"/>
      <rgbColor rgb="FF969696"/>
      <rgbColor rgb="FF003366"/>
      <rgbColor rgb="FF339966"/>
      <rgbColor rgb="FF141414"/>
      <rgbColor rgb="FF333300"/>
      <rgbColor rgb="FF993300"/>
      <rgbColor rgb="FF993366"/>
      <rgbColor rgb="FF333399"/>
      <rgbColor rgb="FF3D3C3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0"/>
  </cols>
  <sheetData>
    <row r="2" customFormat="false" ht="22.05" hidden="false" customHeight="false" outlineLevel="0" collapsed="false">
      <c r="B2" s="2" t="s">
        <v>0</v>
      </c>
    </row>
    <row r="3" customFormat="false" ht="26.85" hidden="false" customHeight="false" outlineLevel="0" collapsed="false">
      <c r="B3" s="3" t="s">
        <v>1</v>
      </c>
    </row>
    <row r="5" customFormat="false" ht="15" hidden="false" customHeight="false" outlineLevel="0" collapsed="false">
      <c r="B5" s="4" t="s">
        <v>2</v>
      </c>
    </row>
    <row r="6" customFormat="false" ht="15" hidden="false" customHeight="false" outlineLevel="0" collapsed="false">
      <c r="B6" s="5" t="s">
        <v>3</v>
      </c>
    </row>
    <row r="7" customFormat="false" ht="15" hidden="false" customHeight="false" outlineLevel="0" collapsed="false">
      <c r="B7" s="5" t="s">
        <v>4</v>
      </c>
    </row>
    <row r="8" customFormat="false" ht="15" hidden="false" customHeight="false" outlineLevel="0" collapsed="false">
      <c r="B8" s="5" t="s">
        <v>5</v>
      </c>
    </row>
    <row r="9" customFormat="false" ht="23.85" hidden="false" customHeight="false" outlineLevel="0" collapsed="false">
      <c r="B9" s="5" t="s">
        <v>6</v>
      </c>
    </row>
    <row r="10" customFormat="false" ht="15" hidden="false" customHeight="false" outlineLevel="0" collapsed="false">
      <c r="B10" s="5" t="s">
        <v>7</v>
      </c>
    </row>
    <row r="12" customFormat="false" ht="15" hidden="false" customHeight="false" outlineLevel="0" collapsed="false">
      <c r="B12" s="6" t="s">
        <v>8</v>
      </c>
    </row>
    <row r="14" customFormat="false" ht="23.85" hidden="false" customHeight="false" outlineLevel="0" collapsed="false">
      <c r="B14" s="5" t="s">
        <v>9</v>
      </c>
    </row>
    <row r="16" customFormat="false" ht="15" hidden="false" customHeight="false" outlineLevel="0" collapsed="false">
      <c r="B16" s="7" t="s">
        <v>10</v>
      </c>
    </row>
    <row r="17" customFormat="false" ht="15" hidden="false" customHeight="false" outlineLevel="0" collapsed="false">
      <c r="B17" s="8" t="s">
        <v>11</v>
      </c>
    </row>
    <row r="18" customFormat="false" ht="15" hidden="false" customHeight="false" outlineLevel="0" collapsed="false">
      <c r="B18" s="9" t="s">
        <v>12</v>
      </c>
    </row>
    <row r="20" customFormat="false" ht="15" hidden="false" customHeight="false" outlineLevel="0" collapsed="false">
      <c r="B20" s="10"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62"/>
    <col collapsed="false" customWidth="true" hidden="false" outlineLevel="0" max="3" min="3" style="1" width="18"/>
    <col collapsed="false" customWidth="true" hidden="false" outlineLevel="0" max="4" min="4" style="1" width="16"/>
    <col collapsed="false" customWidth="true" hidden="false" outlineLevel="0" max="5" min="5" style="1" width="36"/>
  </cols>
  <sheetData>
    <row r="1" customFormat="false" ht="17.35" hidden="false" customHeight="false" outlineLevel="0" collapsed="false">
      <c r="A1" s="11" t="s">
        <v>14</v>
      </c>
    </row>
    <row r="3" customFormat="false" ht="30" hidden="false" customHeight="true" outlineLevel="0" collapsed="false">
      <c r="A3" s="12" t="s">
        <v>15</v>
      </c>
      <c r="B3" s="12" t="s">
        <v>16</v>
      </c>
      <c r="C3" s="12" t="s">
        <v>17</v>
      </c>
      <c r="D3" s="12" t="s">
        <v>18</v>
      </c>
      <c r="E3" s="12" t="s">
        <v>19</v>
      </c>
    </row>
    <row r="4" customFormat="false" ht="15" hidden="false" customHeight="false" outlineLevel="0" collapsed="false">
      <c r="A4" s="13" t="s">
        <v>20</v>
      </c>
      <c r="B4" s="13" t="s">
        <v>21</v>
      </c>
      <c r="C4" s="14"/>
      <c r="D4" s="13" t="s">
        <v>22</v>
      </c>
      <c r="E4" s="14"/>
    </row>
    <row r="5" customFormat="false" ht="15" hidden="false" customHeight="false" outlineLevel="0" collapsed="false">
      <c r="A5" s="13" t="s">
        <v>20</v>
      </c>
      <c r="B5" s="13" t="s">
        <v>23</v>
      </c>
      <c r="C5" s="14"/>
      <c r="D5" s="13" t="s">
        <v>22</v>
      </c>
      <c r="E5" s="14"/>
    </row>
    <row r="6" customFormat="false" ht="15" hidden="false" customHeight="false" outlineLevel="0" collapsed="false">
      <c r="A6" s="13" t="s">
        <v>20</v>
      </c>
      <c r="B6" s="13" t="s">
        <v>24</v>
      </c>
      <c r="C6" s="14"/>
      <c r="D6" s="13" t="s">
        <v>22</v>
      </c>
      <c r="E6" s="14"/>
    </row>
    <row r="7" customFormat="false" ht="15" hidden="false" customHeight="false" outlineLevel="0" collapsed="false">
      <c r="A7" s="13" t="s">
        <v>20</v>
      </c>
      <c r="B7" s="13" t="s">
        <v>25</v>
      </c>
      <c r="C7" s="14"/>
      <c r="D7" s="13" t="s">
        <v>22</v>
      </c>
      <c r="E7" s="14"/>
    </row>
    <row r="8" customFormat="false" ht="23.85" hidden="false" customHeight="false" outlineLevel="0" collapsed="false">
      <c r="A8" s="13" t="s">
        <v>20</v>
      </c>
      <c r="B8" s="13" t="s">
        <v>26</v>
      </c>
      <c r="C8" s="14"/>
      <c r="D8" s="13" t="s">
        <v>22</v>
      </c>
      <c r="E8" s="14"/>
    </row>
    <row r="9" customFormat="false" ht="15" hidden="false" customHeight="false" outlineLevel="0" collapsed="false">
      <c r="A9" s="15" t="s">
        <v>27</v>
      </c>
      <c r="B9" s="15" t="s">
        <v>28</v>
      </c>
      <c r="C9" s="14"/>
      <c r="D9" s="15" t="s">
        <v>22</v>
      </c>
      <c r="E9" s="14"/>
    </row>
    <row r="10" customFormat="false" ht="15" hidden="false" customHeight="false" outlineLevel="0" collapsed="false">
      <c r="A10" s="15" t="s">
        <v>27</v>
      </c>
      <c r="B10" s="15" t="s">
        <v>29</v>
      </c>
      <c r="C10" s="14"/>
      <c r="D10" s="15" t="s">
        <v>22</v>
      </c>
      <c r="E10" s="14"/>
    </row>
    <row r="11" customFormat="false" ht="23.85" hidden="false" customHeight="false" outlineLevel="0" collapsed="false">
      <c r="A11" s="15" t="s">
        <v>27</v>
      </c>
      <c r="B11" s="15" t="s">
        <v>30</v>
      </c>
      <c r="C11" s="14"/>
      <c r="D11" s="15" t="s">
        <v>22</v>
      </c>
      <c r="E11" s="14"/>
    </row>
    <row r="12" customFormat="false" ht="15" hidden="false" customHeight="false" outlineLevel="0" collapsed="false">
      <c r="A12" s="15" t="s">
        <v>27</v>
      </c>
      <c r="B12" s="15" t="s">
        <v>31</v>
      </c>
      <c r="C12" s="14"/>
      <c r="D12" s="15" t="s">
        <v>22</v>
      </c>
      <c r="E12" s="14"/>
    </row>
    <row r="13" customFormat="false" ht="23.85" hidden="false" customHeight="false" outlineLevel="0" collapsed="false">
      <c r="A13" s="13" t="s">
        <v>32</v>
      </c>
      <c r="B13" s="13" t="s">
        <v>33</v>
      </c>
      <c r="C13" s="14"/>
      <c r="D13" s="13" t="s">
        <v>22</v>
      </c>
      <c r="E13" s="14"/>
    </row>
    <row r="14" customFormat="false" ht="15" hidden="false" customHeight="false" outlineLevel="0" collapsed="false">
      <c r="A14" s="13" t="s">
        <v>32</v>
      </c>
      <c r="B14" s="13" t="s">
        <v>34</v>
      </c>
      <c r="C14" s="14"/>
      <c r="D14" s="13" t="s">
        <v>22</v>
      </c>
      <c r="E14" s="14"/>
    </row>
    <row r="15" customFormat="false" ht="15" hidden="false" customHeight="false" outlineLevel="0" collapsed="false">
      <c r="A15" s="13" t="s">
        <v>32</v>
      </c>
      <c r="B15" s="13" t="s">
        <v>35</v>
      </c>
      <c r="C15" s="14"/>
      <c r="D15" s="13" t="s">
        <v>22</v>
      </c>
      <c r="E15" s="14"/>
    </row>
    <row r="16" customFormat="false" ht="15" hidden="false" customHeight="false" outlineLevel="0" collapsed="false">
      <c r="A16" s="15" t="s">
        <v>36</v>
      </c>
      <c r="B16" s="15" t="s">
        <v>37</v>
      </c>
      <c r="C16" s="14"/>
      <c r="D16" s="15" t="s">
        <v>22</v>
      </c>
      <c r="E16" s="14"/>
    </row>
    <row r="17" customFormat="false" ht="15" hidden="false" customHeight="false" outlineLevel="0" collapsed="false">
      <c r="A17" s="15" t="s">
        <v>36</v>
      </c>
      <c r="B17" s="15" t="s">
        <v>38</v>
      </c>
      <c r="C17" s="14"/>
      <c r="D17" s="15" t="s">
        <v>22</v>
      </c>
      <c r="E17" s="14"/>
    </row>
    <row r="18" customFormat="false" ht="15" hidden="false" customHeight="false" outlineLevel="0" collapsed="false">
      <c r="A18" s="15" t="s">
        <v>36</v>
      </c>
      <c r="B18" s="15" t="s">
        <v>39</v>
      </c>
      <c r="C18" s="14"/>
      <c r="D18" s="15" t="s">
        <v>22</v>
      </c>
      <c r="E18" s="14"/>
    </row>
    <row r="19" customFormat="false" ht="15" hidden="false" customHeight="false" outlineLevel="0" collapsed="false">
      <c r="A19" s="15" t="s">
        <v>36</v>
      </c>
      <c r="B19" s="15" t="s">
        <v>40</v>
      </c>
      <c r="C19" s="14"/>
      <c r="D19" s="15" t="s">
        <v>22</v>
      </c>
      <c r="E19" s="14"/>
    </row>
    <row r="20" customFormat="false" ht="15" hidden="false" customHeight="false" outlineLevel="0" collapsed="false">
      <c r="A20" s="15" t="s">
        <v>36</v>
      </c>
      <c r="B20" s="15" t="s">
        <v>41</v>
      </c>
      <c r="C20" s="14"/>
      <c r="D20" s="15" t="s">
        <v>22</v>
      </c>
      <c r="E20" s="14"/>
    </row>
    <row r="21" customFormat="false" ht="15" hidden="false" customHeight="false" outlineLevel="0" collapsed="false">
      <c r="A21" s="15" t="s">
        <v>36</v>
      </c>
      <c r="B21" s="15" t="s">
        <v>42</v>
      </c>
      <c r="C21" s="14"/>
      <c r="D21" s="15" t="s">
        <v>22</v>
      </c>
      <c r="E21" s="14"/>
    </row>
    <row r="22" customFormat="false" ht="15" hidden="false" customHeight="false" outlineLevel="0" collapsed="false">
      <c r="A22" s="13" t="s">
        <v>43</v>
      </c>
      <c r="B22" s="13" t="s">
        <v>44</v>
      </c>
      <c r="C22" s="14"/>
      <c r="D22" s="13" t="s">
        <v>22</v>
      </c>
      <c r="E22" s="14"/>
    </row>
    <row r="23" customFormat="false" ht="23.85" hidden="false" customHeight="false" outlineLevel="0" collapsed="false">
      <c r="A23" s="13" t="s">
        <v>43</v>
      </c>
      <c r="B23" s="13" t="s">
        <v>45</v>
      </c>
      <c r="C23" s="14"/>
      <c r="D23" s="13" t="s">
        <v>22</v>
      </c>
      <c r="E23" s="14"/>
    </row>
    <row r="24" customFormat="false" ht="15" hidden="false" customHeight="false" outlineLevel="0" collapsed="false">
      <c r="A24" s="13" t="s">
        <v>43</v>
      </c>
      <c r="B24" s="13" t="s">
        <v>46</v>
      </c>
      <c r="C24" s="14"/>
      <c r="D24" s="13" t="s">
        <v>22</v>
      </c>
      <c r="E24" s="14"/>
    </row>
    <row r="26" customFormat="false" ht="15" hidden="false" customHeight="false" outlineLevel="0" collapsed="false">
      <c r="A26" s="7" t="s">
        <v>47</v>
      </c>
      <c r="B26" s="16" t="str">
        <f aca="false">COUNTIF(D4:D24,"Done")&amp;" of "&amp;(ROWS(D4:D24)-COUNTIF(D4:D24,"Not needed"))&amp;" steps done"</f>
        <v>0 of 21 steps done</v>
      </c>
    </row>
  </sheetData>
  <conditionalFormatting sqref="D4:D24">
    <cfRule type="cellIs" priority="2" operator="equal" aboveAverage="0" equalAverage="0" bottom="0" percent="0" rank="0" text="" dxfId="0">
      <formula>"Done"</formula>
    </cfRule>
    <cfRule type="cellIs" priority="3" operator="equal" aboveAverage="0" equalAverage="0" bottom="0" percent="0" rank="0" text="" dxfId="1">
      <formula>"In progress"</formula>
    </cfRule>
  </conditionalFormatting>
  <dataValidations count="2">
    <dataValidation allowBlank="true" error="Pick from the list" errorStyle="stop" errorTitle="Not on the list" operator="between" showDropDown="false" showErrorMessage="false" showInputMessage="false" sqref="D4:D24" type="list">
      <formula1>"Not started,In progress,Done,Not needed"</formula1>
      <formula2>0</formula2>
    </dataValidation>
    <dataValidation allowBlank="true" error="Pick from the list" errorStyle="stop" errorTitle="Not on the list" operator="between" showDropDown="false" showErrorMessage="false" showInputMessage="false" sqref="C4:C24" type="list">
      <formula1>"Founder,HR,Finance,Manager,IT,Admin,CA"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20"/>
    <col collapsed="false" customWidth="true" hidden="false" outlineLevel="0" max="3" min="3" style="1" width="56"/>
  </cols>
  <sheetData>
    <row r="1" customFormat="false" ht="17.35" hidden="false" customHeight="false" outlineLevel="0" collapsed="false">
      <c r="A1" s="11" t="s">
        <v>48</v>
      </c>
    </row>
    <row r="2" customFormat="false" ht="15" hidden="false" customHeight="false" outlineLevel="0" collapsed="false">
      <c r="A2" s="9" t="s">
        <v>49</v>
      </c>
    </row>
    <row r="4" customFormat="false" ht="15" hidden="false" customHeight="false" outlineLevel="0" collapsed="false">
      <c r="A4" s="13" t="s">
        <v>50</v>
      </c>
      <c r="B4" s="17" t="n">
        <v>60000</v>
      </c>
      <c r="C4" s="18" t="s">
        <v>51</v>
      </c>
    </row>
    <row r="5" customFormat="false" ht="15" hidden="false" customHeight="false" outlineLevel="0" collapsed="false">
      <c r="A5" s="13" t="s">
        <v>52</v>
      </c>
      <c r="B5" s="19" t="n">
        <v>6</v>
      </c>
    </row>
    <row r="6" customFormat="false" ht="15" hidden="false" customHeight="false" outlineLevel="0" collapsed="false">
      <c r="A6" s="13" t="s">
        <v>53</v>
      </c>
      <c r="B6" s="19" t="n">
        <v>8</v>
      </c>
      <c r="C6" s="18" t="s">
        <v>54</v>
      </c>
    </row>
    <row r="7" customFormat="false" ht="15" hidden="false" customHeight="false" outlineLevel="0" collapsed="false">
      <c r="A7" s="13" t="s">
        <v>55</v>
      </c>
      <c r="B7" s="20" t="s">
        <v>56</v>
      </c>
      <c r="C7" s="18" t="s">
        <v>57</v>
      </c>
    </row>
    <row r="8" customFormat="false" ht="15" hidden="false" customHeight="false" outlineLevel="0" collapsed="false">
      <c r="A8" s="13" t="s">
        <v>58</v>
      </c>
      <c r="B8" s="17" t="n">
        <v>2000000</v>
      </c>
      <c r="C8" s="18" t="s">
        <v>59</v>
      </c>
    </row>
    <row r="10" customFormat="false" ht="15" hidden="false" customHeight="false" outlineLevel="0" collapsed="false">
      <c r="A10" s="13" t="s">
        <v>60</v>
      </c>
      <c r="B10" s="21" t="n">
        <f aca="false">B5+IF(B6&gt;6,1,0)</f>
        <v>7</v>
      </c>
      <c r="C10" s="18" t="s">
        <v>61</v>
      </c>
    </row>
    <row r="11" customFormat="false" ht="15" hidden="false" customHeight="false" outlineLevel="0" collapsed="false">
      <c r="A11" s="13" t="s">
        <v>62</v>
      </c>
      <c r="B11" s="22" t="n">
        <f aca="false">B5+B6/12</f>
        <v>6.66666666666667</v>
      </c>
    </row>
    <row r="12" customFormat="false" ht="15" hidden="false" customHeight="false" outlineLevel="0" collapsed="false">
      <c r="A12" s="13" t="s">
        <v>63</v>
      </c>
      <c r="B12" s="23" t="str">
        <f aca="false">IF(B7="Permanent",IF(B11&gt;=5,"Yes","No"),IF(B11&gt;=1,"Yes","No"))</f>
        <v>Yes</v>
      </c>
    </row>
    <row r="13" customFormat="false" ht="15" hidden="false" customHeight="false" outlineLevel="0" collapsed="false">
      <c r="A13" s="13" t="s">
        <v>64</v>
      </c>
      <c r="B13" s="24" t="n">
        <f aca="false">ROUND(15/26*B4*B10,0)</f>
        <v>242308</v>
      </c>
    </row>
    <row r="14" customFormat="false" ht="15" hidden="false" customHeight="false" outlineLevel="0" collapsed="false">
      <c r="A14" s="25" t="s">
        <v>65</v>
      </c>
      <c r="B14" s="26" t="n">
        <f aca="false">IF(B12="Yes",MIN(B13,B8),0)</f>
        <v>242308</v>
      </c>
    </row>
    <row r="16" customFormat="false" ht="15" hidden="false" customHeight="false" outlineLevel="0" collapsed="false">
      <c r="A16" s="9" t="s">
        <v>66</v>
      </c>
    </row>
  </sheetData>
  <dataValidations count="1">
    <dataValidation allowBlank="false" errorStyle="stop" operator="between" showDropDown="false" showErrorMessage="false" showInputMessage="false" sqref="B7" type="list">
      <formula1>"Permanent,Fixed-term"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20"/>
    <col collapsed="false" customWidth="true" hidden="false" outlineLevel="0" max="3" min="3" style="1" width="56"/>
  </cols>
  <sheetData>
    <row r="1" customFormat="false" ht="17.35" hidden="false" customHeight="false" outlineLevel="0" collapsed="false">
      <c r="A1" s="11" t="s">
        <v>67</v>
      </c>
    </row>
    <row r="2" customFormat="false" ht="15" hidden="false" customHeight="false" outlineLevel="0" collapsed="false">
      <c r="A2" s="9" t="s">
        <v>68</v>
      </c>
    </row>
    <row r="4" customFormat="false" ht="15" hidden="false" customHeight="false" outlineLevel="0" collapsed="false">
      <c r="A4" s="13" t="s">
        <v>69</v>
      </c>
      <c r="B4" s="27" t="n">
        <v>12</v>
      </c>
    </row>
    <row r="5" customFormat="false" ht="15" hidden="false" customHeight="false" outlineLevel="0" collapsed="false">
      <c r="A5" s="13" t="s">
        <v>70</v>
      </c>
      <c r="B5" s="17" t="n">
        <v>60000</v>
      </c>
      <c r="C5" s="18" t="s">
        <v>71</v>
      </c>
    </row>
    <row r="6" customFormat="false" ht="15" hidden="false" customHeight="false" outlineLevel="0" collapsed="false">
      <c r="A6" s="13" t="s">
        <v>72</v>
      </c>
      <c r="B6" s="19" t="n">
        <v>30</v>
      </c>
      <c r="C6" s="18" t="s">
        <v>73</v>
      </c>
    </row>
    <row r="7" customFormat="false" ht="15" hidden="false" customHeight="false" outlineLevel="0" collapsed="false">
      <c r="A7" s="25" t="s">
        <v>74</v>
      </c>
      <c r="B7" s="26" t="n">
        <f aca="false">ROUND(B4*B5/B6,0)</f>
        <v>24000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20"/>
    <col collapsed="false" customWidth="true" hidden="false" outlineLevel="0" max="3" min="3" style="1" width="56"/>
  </cols>
  <sheetData>
    <row r="1" customFormat="false" ht="17.35" hidden="false" customHeight="false" outlineLevel="0" collapsed="false">
      <c r="A1" s="11" t="s">
        <v>75</v>
      </c>
    </row>
    <row r="2" customFormat="false" ht="15" hidden="false" customHeight="false" outlineLevel="0" collapsed="false">
      <c r="A2" s="9" t="s">
        <v>76</v>
      </c>
    </row>
    <row r="4" customFormat="false" ht="15" hidden="false" customHeight="false" outlineLevel="0" collapsed="false">
      <c r="A4" s="13" t="s">
        <v>77</v>
      </c>
      <c r="B4" s="20" t="s">
        <v>78</v>
      </c>
    </row>
    <row r="5" customFormat="false" ht="15" hidden="false" customHeight="false" outlineLevel="0" collapsed="false">
      <c r="A5" s="13" t="s">
        <v>79</v>
      </c>
      <c r="B5" s="28" t="n">
        <f aca="false">DATE(2026,10,30)</f>
        <v>46325</v>
      </c>
    </row>
    <row r="6" customFormat="false" ht="15" hidden="false" customHeight="false" outlineLevel="0" collapsed="false">
      <c r="A6" s="13" t="s">
        <v>80</v>
      </c>
      <c r="B6" s="29" t="n">
        <f aca="false">WORKDAY(B5,2)</f>
        <v>46329</v>
      </c>
      <c r="C6" s="18" t="s">
        <v>81</v>
      </c>
    </row>
    <row r="7" customFormat="false" ht="15" hidden="false" customHeight="false" outlineLevel="0" collapsed="false">
      <c r="A7" s="13" t="s">
        <v>82</v>
      </c>
      <c r="B7" s="29" t="n">
        <f aca="false">B5+30</f>
        <v>46355</v>
      </c>
    </row>
    <row r="9" customFormat="false" ht="15" hidden="false" customHeight="false" outlineLevel="0" collapsed="false">
      <c r="A9" s="4" t="s">
        <v>83</v>
      </c>
    </row>
    <row r="10" customFormat="false" ht="15" hidden="false" customHeight="false" outlineLevel="0" collapsed="false">
      <c r="A10" s="13" t="s">
        <v>84</v>
      </c>
      <c r="B10" s="17" t="n">
        <v>95891</v>
      </c>
    </row>
    <row r="11" customFormat="false" ht="15" hidden="false" customHeight="false" outlineLevel="0" collapsed="false">
      <c r="A11" s="13" t="s">
        <v>85</v>
      </c>
      <c r="B11" s="19" t="n">
        <v>31</v>
      </c>
    </row>
    <row r="12" customFormat="false" ht="15" hidden="false" customHeight="false" outlineLevel="0" collapsed="false">
      <c r="A12" s="13" t="s">
        <v>86</v>
      </c>
      <c r="B12" s="19" t="n">
        <v>30</v>
      </c>
    </row>
    <row r="13" customFormat="false" ht="15" hidden="false" customHeight="false" outlineLevel="0" collapsed="false">
      <c r="A13" s="13" t="s">
        <v>87</v>
      </c>
      <c r="B13" s="24" t="n">
        <f aca="false">ROUND(B10/B11*B12,0)</f>
        <v>92798</v>
      </c>
    </row>
    <row r="14" customFormat="false" ht="15" hidden="false" customHeight="false" outlineLevel="0" collapsed="false">
      <c r="A14" s="13" t="s">
        <v>74</v>
      </c>
      <c r="B14" s="24" t="n">
        <f aca="false">'Leave encashment'!B7</f>
        <v>24000</v>
      </c>
    </row>
    <row r="15" customFormat="false" ht="15" hidden="false" customHeight="false" outlineLevel="0" collapsed="false">
      <c r="A15" s="13" t="s">
        <v>27</v>
      </c>
      <c r="B15" s="24" t="n">
        <f aca="false">Gratuity!B14</f>
        <v>242308</v>
      </c>
    </row>
    <row r="16" customFormat="false" ht="15" hidden="false" customHeight="false" outlineLevel="0" collapsed="false">
      <c r="A16" s="13" t="s">
        <v>88</v>
      </c>
      <c r="B16" s="17" t="n">
        <v>0</v>
      </c>
    </row>
    <row r="17" customFormat="false" ht="15" hidden="false" customHeight="false" outlineLevel="0" collapsed="false">
      <c r="A17" s="13" t="s">
        <v>89</v>
      </c>
      <c r="B17" s="17" t="n">
        <v>0</v>
      </c>
    </row>
    <row r="18" customFormat="false" ht="15" hidden="false" customHeight="false" outlineLevel="0" collapsed="false">
      <c r="A18" s="13" t="s">
        <v>90</v>
      </c>
      <c r="B18" s="17" t="n">
        <v>0</v>
      </c>
    </row>
    <row r="19" customFormat="false" ht="15" hidden="false" customHeight="false" outlineLevel="0" collapsed="false">
      <c r="A19" s="25" t="s">
        <v>91</v>
      </c>
      <c r="B19" s="24" t="n">
        <f aca="false">SUM(B13:B18)</f>
        <v>359106</v>
      </c>
    </row>
    <row r="21" customFormat="false" ht="15" hidden="false" customHeight="false" outlineLevel="0" collapsed="false">
      <c r="A21" s="4" t="s">
        <v>92</v>
      </c>
    </row>
    <row r="22" customFormat="false" ht="15" hidden="false" customHeight="false" outlineLevel="0" collapsed="false">
      <c r="A22" s="13" t="s">
        <v>93</v>
      </c>
      <c r="B22" s="17" t="n">
        <v>0</v>
      </c>
    </row>
    <row r="23" customFormat="false" ht="15" hidden="false" customHeight="false" outlineLevel="0" collapsed="false">
      <c r="A23" s="13" t="s">
        <v>94</v>
      </c>
      <c r="B23" s="17" t="n">
        <v>0</v>
      </c>
    </row>
    <row r="24" customFormat="false" ht="15" hidden="false" customHeight="false" outlineLevel="0" collapsed="false">
      <c r="A24" s="13" t="s">
        <v>95</v>
      </c>
      <c r="B24" s="17" t="n">
        <v>0</v>
      </c>
    </row>
    <row r="25" customFormat="false" ht="15" hidden="false" customHeight="false" outlineLevel="0" collapsed="false">
      <c r="A25" s="13" t="s">
        <v>96</v>
      </c>
      <c r="B25" s="17" t="n">
        <v>0</v>
      </c>
      <c r="C25" s="18" t="s">
        <v>97</v>
      </c>
    </row>
    <row r="26" customFormat="false" ht="15" hidden="false" customHeight="false" outlineLevel="0" collapsed="false">
      <c r="A26" s="13" t="s">
        <v>98</v>
      </c>
      <c r="B26" s="17" t="n">
        <v>200</v>
      </c>
    </row>
    <row r="27" customFormat="false" ht="15" hidden="false" customHeight="false" outlineLevel="0" collapsed="false">
      <c r="A27" s="25" t="s">
        <v>99</v>
      </c>
      <c r="B27" s="24" t="n">
        <f aca="false">SUM(B22:B26)</f>
        <v>200</v>
      </c>
    </row>
    <row r="29" customFormat="false" ht="15" hidden="false" customHeight="false" outlineLevel="0" collapsed="false">
      <c r="A29" s="25" t="s">
        <v>100</v>
      </c>
      <c r="B29" s="26" t="n">
        <f aca="false">B19-B27</f>
        <v>358906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2026-10-20T04:22:51Z</dcterms:created>
  <dc:creator>openpyxl</dc:creator>
  <dc:description/>
  <dc:language>en-US</dc:language>
  <cp:lastModifiedBy/>
  <dcterms:modified xsi:type="dcterms:W3CDTF">2026-10-20T04:22:51Z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